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2649A95E-B657-425E-9710-521EC0FF84DD}" xr6:coauthVersionLast="36" xr6:coauthVersionMax="36" xr10:uidLastSave="{00000000-0000-0000-0000-000000000000}"/>
  <workbookProtection workbookAlgorithmName="SHA-512" workbookHashValue="wxsygYezMkQChfhzniE3Xt+471BAvaNyj8NFpPmskWXUtoXNrmYeaiA0Xl3q4N+GTYRwVw1UhoEdCKQe/A5d1A==" workbookSaltValue="R+7k+yqbRapfTvouIXJXPw==" workbookSpinCount="100000" lockStructure="1"/>
  <bookViews>
    <workbookView xWindow="0" yWindow="0" windowWidth="19200" windowHeight="8260" xr2:uid="{00000000-000D-0000-FFFF-FFFF00000000}"/>
  </bookViews>
  <sheets>
    <sheet name="Guide and Information " sheetId="1" r:id="rId1"/>
    <sheet name="Enhanced Access Claim Form" sheetId="2" r:id="rId2"/>
    <sheet name="Specification and Add info" sheetId="3" r:id="rId3"/>
    <sheet name="List Sizes (to be hidden)" sheetId="4"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 l="1"/>
  <c r="B29" i="2" l="1"/>
  <c r="D29" i="2" s="1"/>
  <c r="D14" i="2" l="1"/>
  <c r="D15" i="2" s="1"/>
  <c r="B19" i="2" s="1"/>
  <c r="B22" i="2" s="1"/>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8" i="4"/>
  <c r="E7" i="4"/>
  <c r="D11" i="2" l="1"/>
  <c r="E54" i="4" l="1"/>
  <c r="D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0" authorId="0" shapeId="0" xr:uid="{C506EACD-1860-4D43-9E72-01AAD90F3C55}">
      <text>
        <r>
          <rPr>
            <sz val="9"/>
            <color indexed="81"/>
            <rFont val="Tahoma"/>
            <family val="2"/>
          </rPr>
          <t xml:space="preserve">PCNs are only eligble to carry forward underachieved hours from Q2 onwards
</t>
        </r>
      </text>
    </comment>
  </commentList>
</comments>
</file>

<file path=xl/sharedStrings.xml><?xml version="1.0" encoding="utf-8"?>
<sst xmlns="http://schemas.openxmlformats.org/spreadsheetml/2006/main" count="216" uniqueCount="174">
  <si>
    <t>All other cells are locked and will not require input</t>
  </si>
  <si>
    <r>
      <t xml:space="preserve">Save and submit via email to the North East London (NEL) Primary Care Team at </t>
    </r>
    <r>
      <rPr>
        <b/>
        <u/>
        <sz val="14"/>
        <color theme="1"/>
        <rFont val="Calibri"/>
        <family val="2"/>
        <scheme val="minor"/>
      </rPr>
      <t>nelondon.primarycareclaims@nhs.net</t>
    </r>
  </si>
  <si>
    <t>1. Select Qtr</t>
  </si>
  <si>
    <t xml:space="preserve">NHS North East London </t>
  </si>
  <si>
    <t>Enter Name of CD/s</t>
  </si>
  <si>
    <t>4. Manual Input</t>
  </si>
  <si>
    <t xml:space="preserve">Please state which practice/s or organistaion (if subcontracting arrangements are in place) is/are providing the service </t>
  </si>
  <si>
    <t>Enter Name of practice/s or organisation providing service</t>
  </si>
  <si>
    <t>Total quarterly hours provided</t>
  </si>
  <si>
    <t>Declaration to be completed by the Network Clinical Director</t>
  </si>
  <si>
    <t xml:space="preserve">5. Commissioners will be responsible for post payment verification which may include auditing claims of the PCN (and its member practices) to ensure that they meet the requirements of the Network Contract DES. Where required, PCNs and/or their member GP practices will provide to the commissioner in a timely manner all relevant information and assistance to support assessment of compliance with the requirements of this service and expenditure against the Network Contract DES. This may include, but not limited to the types of appointments, clinician, if it was online, over the telephone etc. 
</t>
  </si>
  <si>
    <t>Q3</t>
  </si>
  <si>
    <t>Q4</t>
  </si>
  <si>
    <t>Number of hours required per quarter</t>
  </si>
  <si>
    <t>Havering</t>
  </si>
  <si>
    <t>Newham</t>
  </si>
  <si>
    <t>Redbridge</t>
  </si>
  <si>
    <t>Tower Hamlets</t>
  </si>
  <si>
    <t>Hours</t>
  </si>
  <si>
    <t>Select Y/N</t>
  </si>
  <si>
    <t>Y</t>
  </si>
  <si>
    <t>N</t>
  </si>
  <si>
    <t>If any changes are required to the provision of Enhanced hours or if you have any queries, please contact the NEL Primary Care team on nelondon.nel-primarycare@nhs.net</t>
  </si>
  <si>
    <t xml:space="preserve">Information regarding the PCN Enhanced Access </t>
  </si>
  <si>
    <t>Specification guidance</t>
  </si>
  <si>
    <t>Additional Information guidance</t>
  </si>
  <si>
    <t>8. Enhanced Access Specification</t>
  </si>
  <si>
    <t xml:space="preserve">Calculated </t>
  </si>
  <si>
    <t>Table 2 - NEL PCN Level Summary</t>
  </si>
  <si>
    <t>PCN Adjusted Population</t>
  </si>
  <si>
    <t>PCN ODS Code</t>
  </si>
  <si>
    <t>PCN Enhanced 
Access</t>
  </si>
  <si>
    <t>B&amp;D Borough - Central PCN</t>
  </si>
  <si>
    <t>B&amp;D Borough - East ONE PCN</t>
  </si>
  <si>
    <t>B&amp;D Borough - East PCN</t>
  </si>
  <si>
    <t>B&amp;D Borough - New West PCN</t>
  </si>
  <si>
    <t>B&amp;D Borough - North PCN</t>
  </si>
  <si>
    <t>B&amp;D Borough - West One (NW1)  PCN</t>
  </si>
  <si>
    <t>Havering Borough - Havering Crest PCN</t>
  </si>
  <si>
    <t>Havering Borough - Marshall PCN</t>
  </si>
  <si>
    <t>Havering Borough - North PCN</t>
  </si>
  <si>
    <t>Havering Borough - South PCN</t>
  </si>
  <si>
    <t>Redbridge Borough - Cranbrook PCN</t>
  </si>
  <si>
    <t>Redbridge Borough - Fairlop PCN</t>
  </si>
  <si>
    <t>Redbridge Borough - Loxford PCN</t>
  </si>
  <si>
    <t>Redbridge Borough - New Cross Alliance</t>
  </si>
  <si>
    <t>Redbridge Borough - Seven Kings PCN</t>
  </si>
  <si>
    <t>Redbridge Borough - Wanstead &amp; Woodford PCN</t>
  </si>
  <si>
    <t>Waltham Forest Borough - E4 Network</t>
  </si>
  <si>
    <t>Waltham Forest Borough - Forest 8</t>
  </si>
  <si>
    <t>Waltham Forest Borough - Forest Integrated Health</t>
  </si>
  <si>
    <t>Waltham Forest Borough - Leyton Collaborative</t>
  </si>
  <si>
    <t>Waltham Forest Borough - South Leytonstone</t>
  </si>
  <si>
    <t xml:space="preserve">Waltham Forest Borough - Walthamstow Central </t>
  </si>
  <si>
    <t>Waltham Forest Borough - Walthamstow West</t>
  </si>
  <si>
    <t>Tower Hamlet Borough - Bow Health</t>
  </si>
  <si>
    <t>Tower Hamlet Borough - East End Health</t>
  </si>
  <si>
    <t>Tower Hamlet Borough - Healthy Island Partnership</t>
  </si>
  <si>
    <t>Tower Hamlet Borough - Mile End &amp; Bromley by Bow</t>
  </si>
  <si>
    <t>Tower Hamlet Borough - Poplar and Limehouse</t>
  </si>
  <si>
    <t xml:space="preserve">Tower Hamlet Borough - The One Network Alliance Ltd </t>
  </si>
  <si>
    <t>Tower Hamlet Borough - Tower Network PCN</t>
  </si>
  <si>
    <t>Newham Borough - Central 1</t>
  </si>
  <si>
    <t>Newham Borough - Docklands</t>
  </si>
  <si>
    <t>Newham Borough - Newham Central</t>
  </si>
  <si>
    <t>Newham Borough - North East 1</t>
  </si>
  <si>
    <t>Newham Borough - North East 2</t>
  </si>
  <si>
    <t>Newham Borough - North Newham</t>
  </si>
  <si>
    <t>Newham Borough - North West 2</t>
  </si>
  <si>
    <t>Newham Borough - South One Newham</t>
  </si>
  <si>
    <t>Newham Borough - Stratford</t>
  </si>
  <si>
    <t>City &amp; Hackney Borough - Clissold Park</t>
  </si>
  <si>
    <t>City &amp; Hackney Borough - Hackney Downs</t>
  </si>
  <si>
    <t>City &amp; Hackney Borough - Hackney Marshes</t>
  </si>
  <si>
    <t>City &amp; Hackney Borough - London Fields</t>
  </si>
  <si>
    <t>City &amp; Hackney Borough - Shoreditch Park &amp; City</t>
  </si>
  <si>
    <t>City &amp; Hackney Borough - Springfield Park</t>
  </si>
  <si>
    <t>City &amp; Hackney Borough - Well Street Common</t>
  </si>
  <si>
    <t>City &amp; Hackney Borough - Woodbury Wetlands</t>
  </si>
  <si>
    <t>Subtotal</t>
  </si>
  <si>
    <t>U92874</t>
  </si>
  <si>
    <t>U27362</t>
  </si>
  <si>
    <t>U86966</t>
  </si>
  <si>
    <t>U26744</t>
  </si>
  <si>
    <t>U55387</t>
  </si>
  <si>
    <t>U11211</t>
  </si>
  <si>
    <t>U29424</t>
  </si>
  <si>
    <t>U50107</t>
  </si>
  <si>
    <t>U55939</t>
  </si>
  <si>
    <t>U00367</t>
  </si>
  <si>
    <t>U51307</t>
  </si>
  <si>
    <t>U03653</t>
  </si>
  <si>
    <t>U20290</t>
  </si>
  <si>
    <t>U08578</t>
  </si>
  <si>
    <t>U27585</t>
  </si>
  <si>
    <t>U78575</t>
  </si>
  <si>
    <t>U47946</t>
  </si>
  <si>
    <t>U92720</t>
  </si>
  <si>
    <t>U65471</t>
  </si>
  <si>
    <t>U87776</t>
  </si>
  <si>
    <t>U47812</t>
  </si>
  <si>
    <t>U93045</t>
  </si>
  <si>
    <t>U17084</t>
  </si>
  <si>
    <t>U87199</t>
  </si>
  <si>
    <t>U54453</t>
  </si>
  <si>
    <t>U09193</t>
  </si>
  <si>
    <t>U08803</t>
  </si>
  <si>
    <t>U60865</t>
  </si>
  <si>
    <t>U50771</t>
  </si>
  <si>
    <t>U37286</t>
  </si>
  <si>
    <t>U71739</t>
  </si>
  <si>
    <t>U56681</t>
  </si>
  <si>
    <t>U11373</t>
  </si>
  <si>
    <t>U34188</t>
  </si>
  <si>
    <t>U06978</t>
  </si>
  <si>
    <t>U52641</t>
  </si>
  <si>
    <t>U94747</t>
  </si>
  <si>
    <t>U23362</t>
  </si>
  <si>
    <t>U76122</t>
  </si>
  <si>
    <t>U51492</t>
  </si>
  <si>
    <t>U21268</t>
  </si>
  <si>
    <t>U05451</t>
  </si>
  <si>
    <t>U40100</t>
  </si>
  <si>
    <t>U07169</t>
  </si>
  <si>
    <t>U89154</t>
  </si>
  <si>
    <t>U58256</t>
  </si>
  <si>
    <t>U46293</t>
  </si>
  <si>
    <t>Barking And Dagenham</t>
  </si>
  <si>
    <t>Waltham Forest</t>
  </si>
  <si>
    <t>City And Hackney</t>
  </si>
  <si>
    <t>Please select PCN</t>
  </si>
  <si>
    <t>2. Select PCN name</t>
  </si>
  <si>
    <t>3. Manual Input</t>
  </si>
  <si>
    <t xml:space="preserve">PCN ODS Code </t>
  </si>
  <si>
    <t>PCN Clinical Director (CD) name(s)</t>
  </si>
  <si>
    <r>
      <t xml:space="preserve">Complete all cells shaded in </t>
    </r>
    <r>
      <rPr>
        <b/>
        <u/>
        <sz val="16"/>
        <color rgb="FF0070C0"/>
        <rFont val="Calibri"/>
        <family val="2"/>
        <scheme val="minor"/>
      </rPr>
      <t xml:space="preserve">BLUE </t>
    </r>
    <r>
      <rPr>
        <b/>
        <sz val="14"/>
        <rFont val="Calibri"/>
        <family val="2"/>
        <scheme val="minor"/>
      </rPr>
      <t>in the</t>
    </r>
    <r>
      <rPr>
        <b/>
        <sz val="14"/>
        <color rgb="FF0070C0"/>
        <rFont val="Calibri"/>
        <family val="2"/>
        <scheme val="minor"/>
      </rPr>
      <t xml:space="preserve"> </t>
    </r>
    <r>
      <rPr>
        <b/>
        <sz val="14"/>
        <color theme="1"/>
        <rFont val="Calibri"/>
        <family val="2"/>
        <scheme val="minor"/>
      </rPr>
      <t>'Enhanced Access Hours</t>
    </r>
    <r>
      <rPr>
        <b/>
        <sz val="14"/>
        <rFont val="Calibri"/>
        <family val="2"/>
        <scheme val="minor"/>
      </rPr>
      <t>' Tab</t>
    </r>
  </si>
  <si>
    <t>Breakdown of Provision by Practice / Provider</t>
  </si>
  <si>
    <t>Practice Name</t>
  </si>
  <si>
    <t>Practice Code</t>
  </si>
  <si>
    <t>Days of provision</t>
  </si>
  <si>
    <t>Number of hours provided</t>
  </si>
  <si>
    <t>6. Enter Total Number of Hours provided per practice</t>
  </si>
  <si>
    <t>7. Select Y or N to each question</t>
  </si>
  <si>
    <t>1. Enhanced Access is offered outside of the practice core hours and is available to all PCN patients. Enhanced access appointments must be in addition to appointments offered as part of the Network Practices core hours service offer;</t>
  </si>
  <si>
    <t>4. Where the Enhanced Access hours are provided on behalf of the PCN (e.g. provider C covering for all of the PCN) there is a requirement to ensure data sharing and processing agreements are in place (in accordance with the requirements of the Network Contract DES Specification and the sub-contracting requirements set out in their Core Network Practices' primary medical care services contracts) and that patient choice and access is taken into account.</t>
  </si>
  <si>
    <t xml:space="preserve">2. Enhanced Access appointments are made available a minimum of two weeks in advance; </t>
  </si>
  <si>
    <t>3. Enhanced Access appointments equate to a minimum of 60 minutes per 1,000 PCN adjusted patients per week. I understand that if the Network has not met the total minimum required hours of a quarterly reporting period, then the Network will be subject to clawback of the Network Enhanced Access payments paid to the Network in advance each month during that reporting period. The NEL Primary Care team will keep under review the number of hours provided for each quarter and as a minimum reconcile the required hours twice each year (normally end of Q2 and Q4) and if necessary will clawback the appropriate proportion of the payments made.</t>
  </si>
  <si>
    <t xml:space="preserve">5. Manual Input is required in blue cells </t>
  </si>
  <si>
    <t xml:space="preserve">Quarterly Total - Enhanced Access Hours </t>
  </si>
  <si>
    <t>Select Quarter</t>
  </si>
  <si>
    <t xml:space="preserve">PCN Name </t>
  </si>
  <si>
    <t>Minimum required hours for this quarter</t>
  </si>
  <si>
    <t>Of the total quarterly hours provided, please provide the number of Face to Face hours provided</t>
  </si>
  <si>
    <t xml:space="preserve">6. PCN confirms (by selecting 'Y') that there has been no change in PCN membership practice details within the last quarter. Where there has been a change, please provide the practice details and date of change in an email. </t>
  </si>
  <si>
    <t>Number of appointments provided by a GP</t>
  </si>
  <si>
    <t xml:space="preserve">Number of appointments provided by other clinicians/professionals </t>
  </si>
  <si>
    <t xml:space="preserve">Appointments </t>
  </si>
  <si>
    <t>Number of DNA appointments this quarter</t>
  </si>
  <si>
    <t xml:space="preserve">Number of appointments made available this quarter </t>
  </si>
  <si>
    <r>
      <t xml:space="preserve">Quarterly Total - Enhanced Access Appointments </t>
    </r>
    <r>
      <rPr>
        <b/>
        <i/>
        <sz val="11"/>
        <rFont val="Arial"/>
        <family val="2"/>
      </rPr>
      <t>(measured @ 4 an hour)</t>
    </r>
  </si>
  <si>
    <t xml:space="preserve">Surplus/Difference </t>
  </si>
  <si>
    <t xml:space="preserve">Number of underachieved hours carried forward from previous quarter </t>
  </si>
  <si>
    <t>01/01/23</t>
  </si>
  <si>
    <t>Primary Care Network (PCN) Enhanced Access 2023/24</t>
  </si>
  <si>
    <t xml:space="preserve">Primary Care Network (PCN) Enhanced Access 2023/24
Claim Form </t>
  </si>
  <si>
    <t xml:space="preserve">https://www.england.nhs.uk/wp-content/uploads/2023/03/PRN00157-ncdes-updated-contract-specification-23-24-pcn-requirements-and-entitlements-updated.pdf </t>
  </si>
  <si>
    <t>Network Contract Directed Enhanced Service Guidance for 2023/24 in England June 23</t>
  </si>
  <si>
    <r>
      <t xml:space="preserve">PCNs will be required to provide: 
a. enhanced access outside of practice core hours to all patients that are registered to the PCN's Core Network Practices. Enhanced access appointments must be in addition to appointments offered as part of their core hours service offer;
b. patients with a simple way of cancelling enhanced access appointments at all times;
</t>
    </r>
    <r>
      <rPr>
        <b/>
        <sz val="11"/>
        <color theme="1"/>
        <rFont val="Arial"/>
        <family val="2"/>
      </rPr>
      <t xml:space="preserve">c. an additional period of routine appointments that equate to a minimum of 60 minutes per 1,000 registered patients per week, calculated using the following formula: 
additional minutes* = the PCN adjusted population** ÷ 1000 × 60 </t>
    </r>
    <r>
      <rPr>
        <sz val="11"/>
        <color theme="1"/>
        <rFont val="Arial"/>
        <family val="2"/>
      </rPr>
      <t xml:space="preserve">
</t>
    </r>
    <r>
      <rPr>
        <b/>
        <sz val="11"/>
        <color theme="1"/>
        <rFont val="Arial"/>
        <family val="2"/>
      </rPr>
      <t xml:space="preserve">*convert to hours and minutes and round, either up or down, to the nearest quarter hour  **PCN adjusted population is based on the Primary Medical Care weighted population as at 1 January 2023.   
</t>
    </r>
    <r>
      <rPr>
        <sz val="11"/>
        <color theme="1"/>
        <rFont val="Arial"/>
        <family val="2"/>
      </rPr>
      <t xml:space="preserve">
d. enhanced hours access appointments by the PCN’s member practices, or sub-contract enhanced access in full in accordance with the requirements of the Network Contract DES Specification and the sub-contracting requirements set out in their Core Network Practices' primary medical care services contracts; and 
e. a mixture of in person face-face and remote (telephone, video or online) appointments, provided that the PCN ensures a reasonable number of these appointments are available for in person face-to-face consultations to meet the needs of their patient population.</t>
    </r>
  </si>
  <si>
    <t>Q1</t>
  </si>
  <si>
    <t>Q2</t>
  </si>
  <si>
    <t>PCN Adjusted population @ 1 Jan 2023</t>
  </si>
  <si>
    <t xml:space="preserve">8.1 Section 8. of the Network Contract DES Specification sets out the requirements for delivery of the requirements for Enhanced Access from 1 April 2023 onwards. </t>
  </si>
  <si>
    <t xml:space="preserve">Where a practice has signed up to the Network Contract DES, it became contractually obliged to offer from 1 October 2022 enhanced access, to its registered patients via the PCN (which can be sub-contracted). Therefore, all patients should have access to enhanced access services from 1 October 2022, through the PCN, but it will be for the PCN to determine how that offer is made available to all its registered patients. </t>
  </si>
  <si>
    <t xml:space="preserve">When completing the total weekly hours, please ensure that you use figures rounded to the nearest quarter of an hour:
15 minutes = 0.25
30 minutes = 0.5
45 minutes = 0.75
i.e. 12 hours and 45 minutes = 12.75
If the Enhanced access hours fall on a public holiday, you should be making these up within the same quarterly reporting period.
Enhanced Access appointments are offered with any healthcare professional or another person employed or engaged by the PCN. However, not every individual clinician or practice within the Network will be required to deliver a particular share of the appointments.
Enhanced Access appointments will be measured at 4 per hour.
Enhanced Access appointments must be available to all PCN patients and must be offered outside of core hours, in addition to appointments offered as part of their core hours service offer.
PCNs must make the Enhanced Access appointments available a minimum of two weeks in advance.
Where a PCN cancels any extended hours access appointments or where appointments cannot be offered on the usual days and times (for example, but not limited to, due to a bank holiday falling on the usual day), the PCN must make up the cancelled time by offering additional appointments within a two week period, unless otherwise agreed with the commissioner. 
It is expected that the PCN will provide the minimum hours required for each quarter. In unexpected circumstances where the PCN is unable to fulfil all the hours for the quarter these hours will need to be made up in the next quarter. 
Payment for the PCN Enhanced Access is made monthly. The NEL Primary Care team will keep under review the number of hours provided for each quarter and as a minimum reconcile the required hours twice each year (normally end of Q2 and Q4) and if necessary will clawback the appropriate proportion of the payments made. This will be to ensure that underperformed hours and potential clawbacks do not excessively accumulate. 
Additional information can also be found on the 'Additional information Tab'.
The following are the deadline dates for claim form submissions to be returned to the area team, so that we can ensure validated payments are processed for the quarterly payment run:
• Quarter 1- 31 Aug 2023
• Quarter 2- 15 October 2023
• Quarter 3- 15 January 2024
• Quarter 4- 15 April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</si>
</sst>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0.0_ ;[Red]\-#,##0.0\ "/>
    <numFmt numFmtId="165" formatCode="_-&quot;£&quot;* #,##0.000_-;\-&quot;£&quot;* #,##0.000_-;_-&quot;£&quot;* &quot;-&quot;??_-;_-@_-"/>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Arial"/>
      <family val="2"/>
    </font>
    <font>
      <b/>
      <sz val="20"/>
      <color theme="1"/>
      <name val="Arial"/>
      <family val="2"/>
    </font>
    <font>
      <b/>
      <sz val="16"/>
      <color theme="1"/>
      <name val="Calibri"/>
      <family val="2"/>
      <scheme val="minor"/>
    </font>
    <font>
      <b/>
      <u/>
      <sz val="16"/>
      <color rgb="FF0070C0"/>
      <name val="Calibri"/>
      <family val="2"/>
      <scheme val="minor"/>
    </font>
    <font>
      <b/>
      <sz val="14"/>
      <name val="Calibri"/>
      <family val="2"/>
      <scheme val="minor"/>
    </font>
    <font>
      <b/>
      <sz val="14"/>
      <color rgb="FF0070C0"/>
      <name val="Calibri"/>
      <family val="2"/>
      <scheme val="minor"/>
    </font>
    <font>
      <b/>
      <sz val="10"/>
      <color theme="1"/>
      <name val="Calibri"/>
      <family val="2"/>
      <scheme val="minor"/>
    </font>
    <font>
      <b/>
      <sz val="11"/>
      <color theme="1"/>
      <name val="Calibri"/>
      <family val="2"/>
      <scheme val="minor"/>
    </font>
    <font>
      <b/>
      <u/>
      <sz val="14"/>
      <color theme="1"/>
      <name val="Calibri"/>
      <family val="2"/>
      <scheme val="minor"/>
    </font>
    <font>
      <sz val="10"/>
      <color theme="1"/>
      <name val="Arial"/>
      <family val="2"/>
    </font>
    <font>
      <b/>
      <sz val="10"/>
      <color theme="1"/>
      <name val="Arial"/>
      <family val="2"/>
    </font>
    <font>
      <b/>
      <sz val="16"/>
      <color theme="1"/>
      <name val="Arial"/>
      <family val="2"/>
    </font>
    <font>
      <b/>
      <sz val="12"/>
      <color theme="1"/>
      <name val="Arial"/>
      <family val="2"/>
    </font>
    <font>
      <b/>
      <sz val="11"/>
      <name val="Arial"/>
      <family val="2"/>
    </font>
    <font>
      <sz val="11"/>
      <name val="Arial"/>
      <family val="2"/>
    </font>
    <font>
      <b/>
      <sz val="18"/>
      <color theme="1"/>
      <name val="Arial"/>
      <family val="2"/>
    </font>
    <font>
      <b/>
      <u/>
      <sz val="14"/>
      <color theme="1"/>
      <name val="Arial"/>
      <family val="2"/>
    </font>
    <font>
      <b/>
      <u/>
      <sz val="12"/>
      <color theme="1"/>
      <name val="Arial"/>
      <family val="2"/>
    </font>
    <font>
      <sz val="9"/>
      <color theme="1"/>
      <name val="Arial"/>
      <family val="2"/>
    </font>
    <font>
      <b/>
      <sz val="9"/>
      <color theme="1"/>
      <name val="Arial"/>
      <family val="2"/>
    </font>
    <font>
      <sz val="9"/>
      <name val="Arial"/>
      <family val="2"/>
    </font>
    <font>
      <b/>
      <sz val="9"/>
      <color rgb="FF000000"/>
      <name val="Arial"/>
      <family val="2"/>
    </font>
    <font>
      <sz val="9"/>
      <color rgb="FF000000"/>
      <name val="Arial"/>
      <family val="2"/>
    </font>
    <font>
      <b/>
      <sz val="14"/>
      <color theme="1"/>
      <name val="Calibri"/>
      <family val="2"/>
      <scheme val="minor"/>
    </font>
    <font>
      <b/>
      <sz val="12"/>
      <name val="Arial"/>
      <family val="2"/>
    </font>
    <font>
      <b/>
      <i/>
      <sz val="11"/>
      <name val="Arial"/>
      <family val="2"/>
    </font>
    <font>
      <sz val="9"/>
      <color indexed="81"/>
      <name val="Tahoma"/>
      <family val="2"/>
    </font>
    <font>
      <b/>
      <sz val="10"/>
      <color rgb="FFFF0000"/>
      <name val="Arial"/>
      <family val="2"/>
    </font>
    <font>
      <u/>
      <sz val="11"/>
      <color theme="10"/>
      <name val="Calibri"/>
      <family val="2"/>
      <scheme val="minor"/>
    </font>
    <font>
      <u/>
      <sz val="12"/>
      <color theme="10"/>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rgb="FFADD8E6"/>
      </patternFill>
    </fill>
    <fill>
      <patternFill patternType="solid">
        <fgColor theme="7"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cellStyleXfs>
  <cellXfs count="135">
    <xf numFmtId="0" fontId="0" fillId="0" borderId="0" xfId="0"/>
    <xf numFmtId="0" fontId="9" fillId="0" borderId="0" xfId="0" applyFont="1"/>
    <xf numFmtId="0" fontId="13" fillId="0" borderId="3" xfId="0" applyFont="1" applyBorder="1"/>
    <xf numFmtId="0" fontId="14" fillId="0" borderId="4" xfId="0" applyFont="1" applyBorder="1"/>
    <xf numFmtId="0" fontId="14" fillId="0" borderId="5" xfId="0" applyFont="1" applyBorder="1"/>
    <xf numFmtId="0" fontId="25" fillId="0" borderId="0" xfId="0" applyFont="1" applyAlignment="1">
      <alignment vertical="center"/>
    </xf>
    <xf numFmtId="14" fontId="25" fillId="0" borderId="0" xfId="0" applyNumberFormat="1" applyFont="1" applyAlignment="1">
      <alignment vertical="center"/>
    </xf>
    <xf numFmtId="0" fontId="26" fillId="7" borderId="9" xfId="2" applyNumberFormat="1" applyFont="1" applyFill="1" applyBorder="1" applyAlignment="1">
      <alignment horizontal="center" vertical="center" wrapText="1"/>
    </xf>
    <xf numFmtId="0" fontId="19" fillId="0" borderId="0" xfId="0" applyFont="1" applyAlignment="1">
      <alignment vertical="center"/>
    </xf>
    <xf numFmtId="165" fontId="27" fillId="7" borderId="9" xfId="3" applyNumberFormat="1" applyFont="1" applyFill="1" applyBorder="1" applyAlignment="1">
      <alignment horizontal="center" vertical="center" wrapText="1"/>
    </xf>
    <xf numFmtId="0" fontId="25" fillId="7" borderId="9" xfId="0" applyFont="1" applyFill="1" applyBorder="1" applyAlignment="1">
      <alignment horizontal="center" vertical="center" wrapText="1"/>
    </xf>
    <xf numFmtId="0" fontId="28" fillId="8" borderId="9" xfId="0" applyNumberFormat="1" applyFont="1" applyFill="1" applyBorder="1" applyAlignment="1">
      <alignment horizontal="center" vertical="center" wrapText="1"/>
    </xf>
    <xf numFmtId="0" fontId="28" fillId="8" borderId="9" xfId="0" applyFont="1" applyFill="1" applyBorder="1" applyAlignment="1">
      <alignment horizontal="center" vertical="center" wrapText="1"/>
    </xf>
    <xf numFmtId="0" fontId="29" fillId="0" borderId="17" xfId="0" applyFont="1" applyBorder="1" applyAlignment="1">
      <alignment vertical="center" wrapText="1"/>
    </xf>
    <xf numFmtId="0" fontId="29" fillId="0" borderId="17" xfId="0" applyFont="1" applyBorder="1" applyAlignment="1">
      <alignment vertical="center"/>
    </xf>
    <xf numFmtId="0" fontId="29" fillId="0" borderId="18" xfId="0" applyFont="1" applyBorder="1" applyAlignment="1">
      <alignment vertical="center"/>
    </xf>
    <xf numFmtId="4" fontId="25" fillId="0" borderId="9" xfId="0" applyNumberFormat="1" applyFont="1" applyBorder="1" applyAlignment="1">
      <alignment vertical="center"/>
    </xf>
    <xf numFmtId="8" fontId="25" fillId="0" borderId="9" xfId="0" applyNumberFormat="1" applyFont="1" applyBorder="1" applyAlignment="1">
      <alignment vertical="center"/>
    </xf>
    <xf numFmtId="0" fontId="29" fillId="9" borderId="17" xfId="0" applyFont="1" applyFill="1" applyBorder="1" applyAlignment="1">
      <alignment vertical="center" wrapText="1"/>
    </xf>
    <xf numFmtId="0" fontId="29" fillId="9" borderId="17" xfId="0" applyFont="1" applyFill="1" applyBorder="1" applyAlignment="1">
      <alignment vertical="center"/>
    </xf>
    <xf numFmtId="0" fontId="29" fillId="9" borderId="18" xfId="0" applyFont="1" applyFill="1" applyBorder="1" applyAlignment="1">
      <alignment vertical="center"/>
    </xf>
    <xf numFmtId="4" fontId="25" fillId="9" borderId="9" xfId="0" applyNumberFormat="1" applyFont="1" applyFill="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8" fillId="8" borderId="9" xfId="0" applyFont="1" applyFill="1" applyBorder="1" applyAlignment="1">
      <alignment horizontal="right" vertical="center" wrapText="1"/>
    </xf>
    <xf numFmtId="4" fontId="26" fillId="3" borderId="9" xfId="0" applyNumberFormat="1" applyFont="1" applyFill="1" applyBorder="1" applyAlignment="1">
      <alignment vertical="center"/>
    </xf>
    <xf numFmtId="0" fontId="7" fillId="5" borderId="19"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protection locked="0"/>
    </xf>
    <xf numFmtId="0" fontId="5" fillId="10" borderId="0" xfId="0" applyFont="1" applyFill="1" applyAlignment="1" applyProtection="1">
      <alignment vertical="center"/>
    </xf>
    <xf numFmtId="0" fontId="5" fillId="10" borderId="0" xfId="0" applyFont="1" applyFill="1" applyAlignment="1" applyProtection="1">
      <alignment vertical="center" wrapText="1"/>
    </xf>
    <xf numFmtId="0" fontId="7" fillId="10" borderId="0" xfId="0" applyFont="1" applyFill="1" applyAlignment="1" applyProtection="1">
      <alignment horizontal="left" vertical="center"/>
    </xf>
    <xf numFmtId="0" fontId="7" fillId="10" borderId="0" xfId="0" applyFont="1" applyFill="1" applyAlignment="1" applyProtection="1">
      <alignment horizontal="center" vertical="center"/>
    </xf>
    <xf numFmtId="0" fontId="7" fillId="10" borderId="0" xfId="0" applyFont="1" applyFill="1" applyAlignment="1" applyProtection="1">
      <alignment vertical="center"/>
    </xf>
    <xf numFmtId="0" fontId="7" fillId="10" borderId="0" xfId="0" applyFont="1" applyFill="1" applyAlignment="1" applyProtection="1">
      <alignment vertical="center" wrapText="1"/>
    </xf>
    <xf numFmtId="0" fontId="5" fillId="10" borderId="0" xfId="0" applyFont="1" applyFill="1" applyAlignment="1" applyProtection="1">
      <alignment horizontal="left" vertical="center"/>
    </xf>
    <xf numFmtId="0" fontId="5" fillId="10" borderId="0" xfId="0" applyFont="1" applyFill="1" applyBorder="1" applyAlignment="1" applyProtection="1">
      <alignment vertical="center" wrapText="1"/>
    </xf>
    <xf numFmtId="0" fontId="16" fillId="10" borderId="0" xfId="0" applyFont="1" applyFill="1" applyBorder="1" applyAlignment="1" applyProtection="1">
      <alignment vertical="top" wrapText="1"/>
    </xf>
    <xf numFmtId="0" fontId="16" fillId="10" borderId="0" xfId="0" applyFont="1" applyFill="1" applyBorder="1" applyAlignment="1" applyProtection="1">
      <alignment vertical="center" wrapText="1"/>
    </xf>
    <xf numFmtId="0" fontId="7" fillId="11" borderId="9" xfId="0" applyFont="1" applyFill="1" applyBorder="1" applyAlignment="1" applyProtection="1">
      <alignment horizontal="center" vertical="center" wrapText="1"/>
    </xf>
    <xf numFmtId="0" fontId="7" fillId="12" borderId="19" xfId="0" applyFont="1" applyFill="1" applyBorder="1" applyAlignment="1" applyProtection="1">
      <alignment horizontal="center" vertical="center"/>
    </xf>
    <xf numFmtId="164" fontId="7" fillId="12" borderId="19" xfId="0" applyNumberFormat="1" applyFont="1" applyFill="1" applyBorder="1" applyAlignment="1" applyProtection="1">
      <alignment horizontal="center" vertical="center"/>
    </xf>
    <xf numFmtId="0" fontId="7" fillId="5" borderId="28" xfId="0" applyFont="1" applyFill="1" applyBorder="1" applyAlignment="1" applyProtection="1">
      <alignment horizontal="center" vertical="center"/>
      <protection locked="0"/>
    </xf>
    <xf numFmtId="0" fontId="25" fillId="0" borderId="0" xfId="0" quotePrefix="1" applyFont="1" applyAlignment="1">
      <alignment vertical="center"/>
    </xf>
    <xf numFmtId="9" fontId="20" fillId="10" borderId="0" xfId="1" applyFont="1" applyFill="1" applyBorder="1" applyAlignment="1" applyProtection="1">
      <alignment horizontal="center" vertical="center"/>
    </xf>
    <xf numFmtId="9" fontId="5" fillId="10" borderId="0" xfId="1" applyFont="1" applyFill="1" applyBorder="1" applyAlignment="1" applyProtection="1">
      <alignment horizontal="center" vertical="center"/>
    </xf>
    <xf numFmtId="0" fontId="20" fillId="10" borderId="0" xfId="0" applyFont="1" applyFill="1" applyBorder="1" applyAlignment="1" applyProtection="1">
      <alignment vertical="center"/>
    </xf>
    <xf numFmtId="9" fontId="25" fillId="10" borderId="0" xfId="1" applyFont="1" applyFill="1" applyBorder="1" applyAlignment="1" applyProtection="1">
      <alignment horizontal="left" vertical="center"/>
    </xf>
    <xf numFmtId="0" fontId="20" fillId="4" borderId="30" xfId="0" applyFont="1" applyFill="1" applyBorder="1" applyAlignment="1" applyProtection="1">
      <alignment horizontal="left" vertical="center"/>
    </xf>
    <xf numFmtId="0" fontId="20" fillId="4" borderId="29" xfId="0" applyFont="1" applyFill="1" applyBorder="1" applyAlignment="1" applyProtection="1">
      <alignment horizontal="left" vertical="center"/>
    </xf>
    <xf numFmtId="0" fontId="7" fillId="5" borderId="12" xfId="0" applyFont="1" applyFill="1" applyBorder="1" applyAlignment="1" applyProtection="1">
      <alignment horizontal="center" vertical="center"/>
      <protection locked="0"/>
    </xf>
    <xf numFmtId="0" fontId="17" fillId="5" borderId="23" xfId="0" applyFont="1" applyFill="1" applyBorder="1" applyAlignment="1" applyProtection="1">
      <alignment horizontal="center" vertical="top" wrapText="1"/>
      <protection locked="0"/>
    </xf>
    <xf numFmtId="0" fontId="7" fillId="6" borderId="29" xfId="0" applyFont="1" applyFill="1" applyBorder="1" applyAlignment="1" applyProtection="1">
      <alignment horizontal="center" vertical="top"/>
    </xf>
    <xf numFmtId="0" fontId="5" fillId="10" borderId="0" xfId="0" applyFont="1" applyFill="1" applyBorder="1" applyAlignment="1" applyProtection="1">
      <alignment vertical="center"/>
    </xf>
    <xf numFmtId="0" fontId="7" fillId="5" borderId="39"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wrapText="1"/>
      <protection locked="0"/>
    </xf>
    <xf numFmtId="0" fontId="20" fillId="4" borderId="9" xfId="0" applyFont="1" applyFill="1" applyBorder="1" applyAlignment="1" applyProtection="1">
      <alignment horizontal="left" vertical="top" wrapText="1"/>
    </xf>
    <xf numFmtId="0" fontId="7" fillId="5" borderId="9"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0" fontId="20" fillId="4" borderId="42" xfId="0" applyFont="1" applyFill="1" applyBorder="1" applyAlignment="1" applyProtection="1">
      <alignment horizontal="left" vertical="top" wrapText="1"/>
    </xf>
    <xf numFmtId="0" fontId="20" fillId="6" borderId="6" xfId="0" applyFont="1" applyFill="1" applyBorder="1" applyAlignment="1" applyProtection="1">
      <alignment horizontal="left" vertical="center"/>
    </xf>
    <xf numFmtId="0" fontId="7" fillId="6" borderId="19" xfId="0" applyFont="1" applyFill="1" applyBorder="1" applyAlignment="1" applyProtection="1">
      <alignment horizontal="center" vertical="top"/>
    </xf>
    <xf numFmtId="0" fontId="20" fillId="6" borderId="19" xfId="0" applyFont="1" applyFill="1" applyBorder="1" applyAlignment="1" applyProtection="1">
      <alignment horizontal="center" vertical="center"/>
    </xf>
    <xf numFmtId="164" fontId="20" fillId="12" borderId="36" xfId="0" applyNumberFormat="1" applyFont="1" applyFill="1" applyBorder="1" applyAlignment="1" applyProtection="1">
      <alignment horizontal="center"/>
    </xf>
    <xf numFmtId="0" fontId="7" fillId="4" borderId="5" xfId="0" applyFont="1" applyFill="1" applyBorder="1" applyAlignment="1" applyProtection="1">
      <alignment vertical="center" wrapText="1"/>
    </xf>
    <xf numFmtId="0" fontId="22" fillId="5" borderId="19" xfId="0" applyFont="1" applyFill="1" applyBorder="1" applyAlignment="1" applyProtection="1">
      <alignment horizontal="center" vertical="center"/>
      <protection locked="0"/>
    </xf>
    <xf numFmtId="0" fontId="20" fillId="10" borderId="0" xfId="0" applyFont="1" applyFill="1" applyBorder="1" applyAlignment="1" applyProtection="1">
      <alignment horizontal="left" vertical="top" wrapText="1"/>
    </xf>
    <xf numFmtId="0" fontId="34" fillId="10" borderId="0"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xf>
    <xf numFmtId="0" fontId="20" fillId="10" borderId="0" xfId="0" applyFont="1" applyFill="1" applyBorder="1" applyAlignment="1" applyProtection="1">
      <alignment horizontal="center" vertical="center" wrapText="1"/>
    </xf>
    <xf numFmtId="0" fontId="20" fillId="11" borderId="9" xfId="0" applyFont="1" applyFill="1" applyBorder="1" applyAlignment="1" applyProtection="1">
      <alignment horizontal="center" vertical="center" wrapText="1"/>
    </xf>
    <xf numFmtId="0" fontId="0" fillId="10" borderId="27" xfId="0" applyFill="1" applyBorder="1" applyProtection="1"/>
    <xf numFmtId="0" fontId="0" fillId="10" borderId="0" xfId="0" applyFill="1" applyBorder="1" applyProtection="1"/>
    <xf numFmtId="0" fontId="0" fillId="10" borderId="0" xfId="0" applyFill="1" applyProtection="1"/>
    <xf numFmtId="0" fontId="0" fillId="0" borderId="0" xfId="0" applyProtection="1"/>
    <xf numFmtId="0" fontId="0" fillId="10" borderId="6" xfId="0" applyFill="1" applyBorder="1" applyProtection="1"/>
    <xf numFmtId="0" fontId="0" fillId="10" borderId="32" xfId="0" applyFill="1" applyBorder="1" applyProtection="1"/>
    <xf numFmtId="0" fontId="19" fillId="12" borderId="19" xfId="0" applyFont="1" applyFill="1" applyBorder="1" applyAlignment="1" applyProtection="1">
      <alignment horizontal="center" vertical="center" wrapText="1"/>
    </xf>
    <xf numFmtId="164" fontId="7" fillId="5" borderId="9" xfId="0" applyNumberFormat="1" applyFont="1" applyFill="1" applyBorder="1" applyAlignment="1" applyProtection="1">
      <alignment horizontal="center" vertical="center"/>
    </xf>
    <xf numFmtId="0" fontId="0" fillId="10" borderId="31" xfId="0" applyFill="1" applyBorder="1" applyProtection="1"/>
    <xf numFmtId="164" fontId="20" fillId="5" borderId="36" xfId="0" applyNumberFormat="1" applyFont="1" applyFill="1" applyBorder="1" applyAlignment="1" applyProtection="1">
      <alignment horizontal="center"/>
      <protection locked="0"/>
    </xf>
    <xf numFmtId="0" fontId="5" fillId="0" borderId="0" xfId="0" applyFont="1" applyProtection="1"/>
    <xf numFmtId="0" fontId="22" fillId="0" borderId="0" xfId="0" applyFont="1" applyProtection="1"/>
    <xf numFmtId="0" fontId="23" fillId="0" borderId="0" xfId="0" applyFont="1" applyProtection="1"/>
    <xf numFmtId="0" fontId="24" fillId="0" borderId="0" xfId="0" applyFont="1" applyAlignment="1" applyProtection="1">
      <alignment wrapText="1"/>
    </xf>
    <xf numFmtId="0" fontId="5" fillId="0" borderId="0" xfId="0" applyFont="1" applyAlignment="1" applyProtection="1">
      <alignment wrapText="1"/>
    </xf>
    <xf numFmtId="0" fontId="20" fillId="6" borderId="24" xfId="0" applyFont="1" applyFill="1" applyBorder="1" applyAlignment="1" applyProtection="1">
      <alignment horizontal="left" vertical="center"/>
    </xf>
    <xf numFmtId="0" fontId="20" fillId="6" borderId="5" xfId="0" applyFont="1" applyFill="1" applyBorder="1" applyAlignment="1" applyProtection="1">
      <alignment horizontal="center" vertical="center"/>
    </xf>
    <xf numFmtId="0" fontId="36" fillId="0" borderId="0" xfId="4" applyFont="1" applyProtection="1"/>
    <xf numFmtId="0" fontId="2" fillId="0" borderId="9" xfId="0" applyFont="1" applyBorder="1" applyAlignment="1" applyProtection="1">
      <alignment vertical="top" wrapText="1"/>
    </xf>
    <xf numFmtId="0" fontId="2" fillId="0" borderId="0" xfId="0" applyFont="1" applyAlignment="1" applyProtection="1">
      <alignment vertical="top" wrapText="1"/>
    </xf>
    <xf numFmtId="0" fontId="8" fillId="6" borderId="1" xfId="0" applyFont="1" applyFill="1" applyBorder="1" applyAlignment="1" applyProtection="1">
      <alignment horizontal="left" vertical="top" wrapText="1"/>
    </xf>
    <xf numFmtId="0" fontId="8" fillId="6" borderId="2" xfId="0" applyFont="1" applyFill="1" applyBorder="1" applyAlignment="1" applyProtection="1">
      <alignment horizontal="left" vertical="top" wrapText="1"/>
    </xf>
    <xf numFmtId="0" fontId="7" fillId="2" borderId="6" xfId="0" applyFont="1" applyFill="1" applyBorder="1" applyAlignment="1" applyProtection="1">
      <alignment horizontal="left" vertical="top"/>
    </xf>
    <xf numFmtId="0" fontId="7" fillId="2" borderId="7" xfId="0" applyFont="1" applyFill="1" applyBorder="1" applyAlignment="1" applyProtection="1">
      <alignment horizontal="left" vertical="top"/>
    </xf>
    <xf numFmtId="0" fontId="25" fillId="3" borderId="14" xfId="0" applyFont="1" applyFill="1" applyBorder="1" applyAlignment="1" applyProtection="1">
      <alignment horizontal="left" vertical="top" wrapText="1"/>
    </xf>
    <xf numFmtId="0" fontId="16" fillId="3" borderId="15" xfId="0" applyFont="1" applyFill="1" applyBorder="1" applyAlignment="1" applyProtection="1">
      <alignment horizontal="left" vertical="top" wrapText="1"/>
    </xf>
    <xf numFmtId="0" fontId="0" fillId="0" borderId="0" xfId="0" applyAlignment="1">
      <alignment horizontal="center"/>
    </xf>
    <xf numFmtId="0" fontId="5" fillId="10" borderId="0" xfId="0" applyFont="1" applyFill="1" applyBorder="1" applyAlignment="1" applyProtection="1">
      <alignment horizontal="center" vertical="center"/>
    </xf>
    <xf numFmtId="0" fontId="5" fillId="10" borderId="31" xfId="0" applyFont="1" applyFill="1" applyBorder="1" applyAlignment="1" applyProtection="1">
      <alignment horizontal="center" vertical="center"/>
    </xf>
    <xf numFmtId="0" fontId="5" fillId="10" borderId="34" xfId="0" applyFont="1" applyFill="1" applyBorder="1" applyAlignment="1" applyProtection="1">
      <alignment horizontal="center" vertical="center"/>
    </xf>
    <xf numFmtId="0" fontId="18" fillId="4" borderId="1"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7" fillId="4" borderId="1" xfId="0" applyFont="1" applyFill="1" applyBorder="1" applyAlignment="1" applyProtection="1">
      <alignment horizontal="left" vertical="top"/>
    </xf>
    <xf numFmtId="0" fontId="7" fillId="4" borderId="2"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4" borderId="10" xfId="0" applyFont="1" applyFill="1" applyBorder="1" applyAlignment="1" applyProtection="1">
      <alignment horizontal="left" vertical="top"/>
    </xf>
    <xf numFmtId="0" fontId="7" fillId="4" borderId="11" xfId="0" applyFont="1" applyFill="1" applyBorder="1" applyAlignment="1" applyProtection="1">
      <alignment horizontal="left" vertical="top"/>
    </xf>
    <xf numFmtId="0" fontId="7" fillId="4" borderId="20"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3" fillId="13" borderId="33" xfId="0" applyFont="1" applyFill="1" applyBorder="1" applyAlignment="1" applyProtection="1">
      <alignment horizontal="left" vertical="center" wrapText="1"/>
    </xf>
    <xf numFmtId="0" fontId="3" fillId="13" borderId="33" xfId="0" applyFont="1" applyFill="1" applyBorder="1" applyAlignment="1" applyProtection="1">
      <alignment horizontal="left" vertical="center"/>
    </xf>
    <xf numFmtId="0" fontId="5" fillId="10" borderId="35" xfId="0" applyFont="1" applyFill="1" applyBorder="1" applyAlignment="1" applyProtection="1">
      <alignment horizontal="center" vertical="center"/>
    </xf>
    <xf numFmtId="0" fontId="20" fillId="4" borderId="6" xfId="0" applyFont="1" applyFill="1" applyBorder="1" applyAlignment="1" applyProtection="1">
      <alignment horizontal="left" vertical="center"/>
    </xf>
    <xf numFmtId="0" fontId="20" fillId="4" borderId="7" xfId="0" applyFont="1" applyFill="1" applyBorder="1" applyAlignment="1" applyProtection="1">
      <alignment horizontal="left" vertical="center"/>
    </xf>
    <xf numFmtId="0" fontId="7" fillId="4" borderId="6" xfId="0" applyFont="1" applyFill="1" applyBorder="1" applyAlignment="1" applyProtection="1">
      <alignment horizontal="left" vertical="top"/>
    </xf>
    <xf numFmtId="0" fontId="7" fillId="4" borderId="7" xfId="0" applyFont="1" applyFill="1" applyBorder="1" applyAlignment="1" applyProtection="1">
      <alignment horizontal="left" vertical="top"/>
    </xf>
    <xf numFmtId="0" fontId="7" fillId="4" borderId="22" xfId="0" applyFont="1" applyFill="1" applyBorder="1" applyAlignment="1" applyProtection="1">
      <alignment horizontal="left" vertical="top"/>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31" fillId="6" borderId="22" xfId="0" applyFont="1" applyFill="1" applyBorder="1" applyAlignment="1" applyProtection="1">
      <alignment horizontal="center" vertical="center" wrapText="1"/>
    </xf>
    <xf numFmtId="0" fontId="5" fillId="13" borderId="37" xfId="0" applyFont="1" applyFill="1" applyBorder="1" applyAlignment="1" applyProtection="1">
      <alignment horizontal="left" vertical="center" wrapText="1"/>
    </xf>
    <xf numFmtId="0" fontId="5" fillId="13" borderId="38" xfId="0" applyFont="1" applyFill="1" applyBorder="1" applyAlignment="1" applyProtection="1">
      <alignment horizontal="left" vertical="center" wrapText="1"/>
    </xf>
    <xf numFmtId="0" fontId="7" fillId="4" borderId="24"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26" xfId="0" applyFont="1" applyFill="1" applyBorder="1" applyAlignment="1" applyProtection="1">
      <alignment horizontal="left" vertical="top" wrapText="1"/>
    </xf>
    <xf numFmtId="0" fontId="21" fillId="13" borderId="14" xfId="0" applyFont="1" applyFill="1" applyBorder="1" applyAlignment="1" applyProtection="1">
      <alignment horizontal="left" vertical="center" wrapText="1"/>
    </xf>
    <xf numFmtId="0" fontId="21" fillId="13" borderId="15" xfId="0" applyFont="1" applyFill="1" applyBorder="1" applyAlignment="1" applyProtection="1">
      <alignment horizontal="left" vertical="center" wrapText="1"/>
    </xf>
    <xf numFmtId="0" fontId="4" fillId="13" borderId="13" xfId="0" applyFont="1" applyFill="1" applyBorder="1" applyAlignment="1" applyProtection="1">
      <alignment horizontal="left" vertical="center" wrapText="1"/>
    </xf>
    <xf numFmtId="0" fontId="5" fillId="13" borderId="16" xfId="0" applyFont="1" applyFill="1" applyBorder="1" applyAlignment="1" applyProtection="1">
      <alignment horizontal="left" vertical="center" wrapText="1"/>
    </xf>
    <xf numFmtId="0" fontId="21" fillId="13" borderId="13" xfId="0" applyFont="1" applyFill="1" applyBorder="1" applyAlignment="1" applyProtection="1">
      <alignment horizontal="left" vertical="center" wrapText="1"/>
    </xf>
    <xf numFmtId="0" fontId="21" fillId="13" borderId="16" xfId="0" applyFont="1" applyFill="1" applyBorder="1" applyAlignment="1" applyProtection="1">
      <alignment horizontal="left" vertical="center" wrapText="1"/>
    </xf>
    <xf numFmtId="0" fontId="20" fillId="10" borderId="0" xfId="0" applyFont="1" applyFill="1" applyBorder="1" applyAlignment="1" applyProtection="1">
      <alignment horizontal="center" vertical="center" wrapText="1"/>
    </xf>
    <xf numFmtId="0" fontId="20" fillId="11" borderId="9" xfId="0" applyFont="1" applyFill="1" applyBorder="1" applyAlignment="1" applyProtection="1">
      <alignment horizontal="center" vertical="center" wrapText="1"/>
    </xf>
  </cellXfs>
  <cellStyles count="5">
    <cellStyle name="Comma" xfId="2" builtinId="3"/>
    <cellStyle name="Currency" xfId="3" builtinId="4"/>
    <cellStyle name="Hyperlink" xfId="4" builtinId="8"/>
    <cellStyle name="Normal" xfId="0" builtinId="0"/>
    <cellStyle name="Percent" xfId="1" builtinId="5"/>
  </cellStyles>
  <dxfs count="8">
    <dxf>
      <fill>
        <patternFill>
          <bgColor rgb="FF00B050"/>
        </patternFill>
      </fill>
    </dxf>
    <dxf>
      <fill>
        <patternFill>
          <bgColor rgb="FFFFCCCC"/>
        </patternFill>
      </fill>
    </dxf>
    <dxf>
      <fill>
        <patternFill>
          <bgColor rgb="FF00B050"/>
        </patternFill>
      </fill>
    </dxf>
    <dxf>
      <fill>
        <patternFill>
          <bgColor rgb="FFFFCCCC"/>
        </patternFill>
      </fill>
    </dxf>
    <dxf>
      <fill>
        <patternFill>
          <bgColor rgb="FFFFCCCC"/>
        </patternFill>
      </fill>
    </dxf>
    <dxf>
      <fill>
        <patternFill>
          <bgColor theme="1"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color rgb="FFFF99CC"/>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73025</xdr:rowOff>
    </xdr:from>
    <xdr:to>
      <xdr:col>1</xdr:col>
      <xdr:colOff>1887220</xdr:colOff>
      <xdr:row>2</xdr:row>
      <xdr:rowOff>144145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607"/>
        <a:stretch/>
      </xdr:blipFill>
      <xdr:spPr bwMode="auto">
        <a:xfrm>
          <a:off x="9324975" y="73025"/>
          <a:ext cx="1744345" cy="43307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19282</xdr:colOff>
      <xdr:row>54</xdr:row>
      <xdr:rowOff>331788</xdr:rowOff>
    </xdr:from>
    <xdr:to>
      <xdr:col>7</xdr:col>
      <xdr:colOff>918738</xdr:colOff>
      <xdr:row>59</xdr:row>
      <xdr:rowOff>106363</xdr:rowOff>
    </xdr:to>
    <xdr:sp macro="" textlink="">
      <xdr:nvSpPr>
        <xdr:cNvPr id="3" name="Left Arrow 9">
          <a:extLst>
            <a:ext uri="{FF2B5EF4-FFF2-40B4-BE49-F238E27FC236}">
              <a16:creationId xmlns:a16="http://schemas.microsoft.com/office/drawing/2014/main" id="{00000000-0008-0000-0100-000003000000}"/>
            </a:ext>
          </a:extLst>
        </xdr:cNvPr>
        <xdr:cNvSpPr/>
      </xdr:nvSpPr>
      <xdr:spPr>
        <a:xfrm>
          <a:off x="12116032" y="12773819"/>
          <a:ext cx="1506675" cy="3453607"/>
        </a:xfrm>
        <a:prstGeom prst="leftArrow">
          <a:avLst/>
        </a:prstGeom>
        <a:solidFill>
          <a:sysClr val="windowText" lastClr="000000"/>
        </a:solid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14942</xdr:colOff>
      <xdr:row>31</xdr:row>
      <xdr:rowOff>276228</xdr:rowOff>
    </xdr:from>
    <xdr:to>
      <xdr:col>5</xdr:col>
      <xdr:colOff>558925</xdr:colOff>
      <xdr:row>51</xdr:row>
      <xdr:rowOff>38102</xdr:rowOff>
    </xdr:to>
    <xdr:sp macro="" textlink="">
      <xdr:nvSpPr>
        <xdr:cNvPr id="8" name="Left Arrow 9">
          <a:extLst>
            <a:ext uri="{FF2B5EF4-FFF2-40B4-BE49-F238E27FC236}">
              <a16:creationId xmlns:a16="http://schemas.microsoft.com/office/drawing/2014/main" id="{00000000-0008-0000-0100-000008000000}"/>
            </a:ext>
          </a:extLst>
        </xdr:cNvPr>
        <xdr:cNvSpPr/>
      </xdr:nvSpPr>
      <xdr:spPr>
        <a:xfrm>
          <a:off x="9069295" y="6200404"/>
          <a:ext cx="1492748" cy="4042522"/>
        </a:xfrm>
        <a:prstGeom prst="leftArrow">
          <a:avLst/>
        </a:prstGeom>
        <a:solidFill>
          <a:sysClr val="windowText" lastClr="000000"/>
        </a:solid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35983</xdr:colOff>
      <xdr:row>15</xdr:row>
      <xdr:rowOff>46567</xdr:rowOff>
    </xdr:from>
    <xdr:to>
      <xdr:col>4</xdr:col>
      <xdr:colOff>1270000</xdr:colOff>
      <xdr:row>15</xdr:row>
      <xdr:rowOff>476250</xdr:rowOff>
    </xdr:to>
    <xdr:sp macro="" textlink="">
      <xdr:nvSpPr>
        <xdr:cNvPr id="9" name="Left Arrow 1">
          <a:extLst>
            <a:ext uri="{FF2B5EF4-FFF2-40B4-BE49-F238E27FC236}">
              <a16:creationId xmlns:a16="http://schemas.microsoft.com/office/drawing/2014/main" id="{00000000-0008-0000-0100-000009000000}"/>
            </a:ext>
          </a:extLst>
        </xdr:cNvPr>
        <xdr:cNvSpPr/>
      </xdr:nvSpPr>
      <xdr:spPr>
        <a:xfrm>
          <a:off x="10333566" y="3073400"/>
          <a:ext cx="1234017" cy="429683"/>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35984</xdr:colOff>
      <xdr:row>11</xdr:row>
      <xdr:rowOff>216959</xdr:rowOff>
    </xdr:from>
    <xdr:to>
      <xdr:col>4</xdr:col>
      <xdr:colOff>1279526</xdr:colOff>
      <xdr:row>13</xdr:row>
      <xdr:rowOff>76201</xdr:rowOff>
    </xdr:to>
    <xdr:sp macro="" textlink="">
      <xdr:nvSpPr>
        <xdr:cNvPr id="15" name="Left Arrow 1">
          <a:extLst>
            <a:ext uri="{FF2B5EF4-FFF2-40B4-BE49-F238E27FC236}">
              <a16:creationId xmlns:a16="http://schemas.microsoft.com/office/drawing/2014/main" id="{00000000-0008-0000-0100-00000F000000}"/>
            </a:ext>
          </a:extLst>
        </xdr:cNvPr>
        <xdr:cNvSpPr/>
      </xdr:nvSpPr>
      <xdr:spPr>
        <a:xfrm>
          <a:off x="10333567" y="2016126"/>
          <a:ext cx="1243542" cy="451908"/>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56091</xdr:colOff>
      <xdr:row>9</xdr:row>
      <xdr:rowOff>0</xdr:rowOff>
    </xdr:from>
    <xdr:to>
      <xdr:col>5</xdr:col>
      <xdr:colOff>3174</xdr:colOff>
      <xdr:row>10</xdr:row>
      <xdr:rowOff>59266</xdr:rowOff>
    </xdr:to>
    <xdr:sp macro="" textlink="">
      <xdr:nvSpPr>
        <xdr:cNvPr id="16" name="Left Arrow 1">
          <a:extLst>
            <a:ext uri="{FF2B5EF4-FFF2-40B4-BE49-F238E27FC236}">
              <a16:creationId xmlns:a16="http://schemas.microsoft.com/office/drawing/2014/main" id="{00000000-0008-0000-0100-000010000000}"/>
            </a:ext>
          </a:extLst>
        </xdr:cNvPr>
        <xdr:cNvSpPr/>
      </xdr:nvSpPr>
      <xdr:spPr>
        <a:xfrm>
          <a:off x="10353674" y="1132416"/>
          <a:ext cx="1227667" cy="429683"/>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48558</xdr:colOff>
      <xdr:row>7</xdr:row>
      <xdr:rowOff>95250</xdr:rowOff>
    </xdr:from>
    <xdr:to>
      <xdr:col>4</xdr:col>
      <xdr:colOff>947581</xdr:colOff>
      <xdr:row>7</xdr:row>
      <xdr:rowOff>524933</xdr:rowOff>
    </xdr:to>
    <xdr:sp macro="" textlink="">
      <xdr:nvSpPr>
        <xdr:cNvPr id="17" name="Left Arrow 1">
          <a:extLst>
            <a:ext uri="{FF2B5EF4-FFF2-40B4-BE49-F238E27FC236}">
              <a16:creationId xmlns:a16="http://schemas.microsoft.com/office/drawing/2014/main" id="{00000000-0008-0000-0100-000011000000}"/>
            </a:ext>
          </a:extLst>
        </xdr:cNvPr>
        <xdr:cNvSpPr/>
      </xdr:nvSpPr>
      <xdr:spPr>
        <a:xfrm>
          <a:off x="9102911" y="304426"/>
          <a:ext cx="899023" cy="429683"/>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11906</xdr:colOff>
      <xdr:row>17</xdr:row>
      <xdr:rowOff>234949</xdr:rowOff>
    </xdr:from>
    <xdr:to>
      <xdr:col>3</xdr:col>
      <xdr:colOff>973135</xdr:colOff>
      <xdr:row>21</xdr:row>
      <xdr:rowOff>345280</xdr:rowOff>
    </xdr:to>
    <xdr:sp macro="" textlink="">
      <xdr:nvSpPr>
        <xdr:cNvPr id="19" name="Left Arrow 1">
          <a:extLst>
            <a:ext uri="{FF2B5EF4-FFF2-40B4-BE49-F238E27FC236}">
              <a16:creationId xmlns:a16="http://schemas.microsoft.com/office/drawing/2014/main" id="{00000000-0008-0000-0100-000013000000}"/>
            </a:ext>
          </a:extLst>
        </xdr:cNvPr>
        <xdr:cNvSpPr/>
      </xdr:nvSpPr>
      <xdr:spPr>
        <a:xfrm>
          <a:off x="7334250" y="4675980"/>
          <a:ext cx="961229" cy="1408113"/>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5</xdr:col>
      <xdr:colOff>1255711</xdr:colOff>
      <xdr:row>2</xdr:row>
      <xdr:rowOff>103979</xdr:rowOff>
    </xdr:from>
    <xdr:to>
      <xdr:col>7</xdr:col>
      <xdr:colOff>1056481</xdr:colOff>
      <xdr:row>6</xdr:row>
      <xdr:rowOff>83342</xdr:rowOff>
    </xdr:to>
    <xdr:pic>
      <xdr:nvPicPr>
        <xdr:cNvPr id="10" name="Picture 9">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607"/>
        <a:stretch/>
      </xdr:blipFill>
      <xdr:spPr bwMode="auto">
        <a:xfrm>
          <a:off x="12233274" y="306385"/>
          <a:ext cx="1756570" cy="717551"/>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26987</xdr:colOff>
      <xdr:row>23</xdr:row>
      <xdr:rowOff>119062</xdr:rowOff>
    </xdr:from>
    <xdr:to>
      <xdr:col>3</xdr:col>
      <xdr:colOff>980280</xdr:colOff>
      <xdr:row>28</xdr:row>
      <xdr:rowOff>15082</xdr:rowOff>
    </xdr:to>
    <xdr:sp macro="" textlink="">
      <xdr:nvSpPr>
        <xdr:cNvPr id="12" name="Left Arrow 1">
          <a:extLst>
            <a:ext uri="{FF2B5EF4-FFF2-40B4-BE49-F238E27FC236}">
              <a16:creationId xmlns:a16="http://schemas.microsoft.com/office/drawing/2014/main" id="{00000000-0008-0000-0100-00000C000000}"/>
            </a:ext>
          </a:extLst>
        </xdr:cNvPr>
        <xdr:cNvSpPr/>
      </xdr:nvSpPr>
      <xdr:spPr>
        <a:xfrm>
          <a:off x="7349331" y="6572250"/>
          <a:ext cx="953293" cy="1408113"/>
        </a:xfrm>
        <a:prstGeom prst="leftArrow">
          <a:avLst>
            <a:gd name="adj1" fmla="val 50000"/>
            <a:gd name="adj2" fmla="val 50000"/>
          </a:avLst>
        </a:prstGeom>
        <a:solidFill>
          <a:schemeClr val="tx1"/>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wp-content/uploads/2023/03/PRN00157-ncdes-updated-contract-specification-23-24-pcn-requirements-and-entitlements-upda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15"/>
  <sheetViews>
    <sheetView tabSelected="1" workbookViewId="0">
      <selection activeCell="A13" sqref="A13:B13"/>
    </sheetView>
  </sheetViews>
  <sheetFormatPr defaultRowHeight="14.5" x14ac:dyDescent="0.35"/>
  <cols>
    <col min="1" max="1" width="131.453125" customWidth="1"/>
    <col min="2" max="2" width="27.1796875" customWidth="1"/>
  </cols>
  <sheetData>
    <row r="1" spans="1:2" s="97" customFormat="1" x14ac:dyDescent="0.35"/>
    <row r="2" spans="1:2" s="97" customFormat="1" x14ac:dyDescent="0.35"/>
    <row r="3" spans="1:2" s="97" customFormat="1" ht="15" thickBot="1" x14ac:dyDescent="0.4"/>
    <row r="4" spans="1:2" ht="25.5" thickBot="1" x14ac:dyDescent="0.4">
      <c r="A4" s="91" t="s">
        <v>163</v>
      </c>
      <c r="B4" s="92"/>
    </row>
    <row r="5" spans="1:2" ht="47.15" customHeight="1" x14ac:dyDescent="0.5">
      <c r="A5" s="1" t="s">
        <v>135</v>
      </c>
    </row>
    <row r="6" spans="1:2" ht="15" thickBot="1" x14ac:dyDescent="0.4"/>
    <row r="7" spans="1:2" x14ac:dyDescent="0.35">
      <c r="A7" s="2" t="s">
        <v>0</v>
      </c>
    </row>
    <row r="8" spans="1:2" ht="18.5" x14ac:dyDescent="0.45">
      <c r="A8" s="3" t="s">
        <v>1</v>
      </c>
    </row>
    <row r="9" spans="1:2" x14ac:dyDescent="0.35">
      <c r="A9" s="3"/>
    </row>
    <row r="10" spans="1:2" ht="15" thickBot="1" x14ac:dyDescent="0.4">
      <c r="A10" s="4" t="s">
        <v>22</v>
      </c>
    </row>
    <row r="11" spans="1:2" ht="15" thickBot="1" x14ac:dyDescent="0.4"/>
    <row r="12" spans="1:2" ht="30" customHeight="1" thickBot="1" x14ac:dyDescent="0.4">
      <c r="A12" s="93" t="s">
        <v>23</v>
      </c>
      <c r="B12" s="94"/>
    </row>
    <row r="13" spans="1:2" ht="409.5" customHeight="1" x14ac:dyDescent="0.35">
      <c r="A13" s="95" t="s">
        <v>173</v>
      </c>
      <c r="B13" s="96"/>
    </row>
    <row r="15" spans="1:2" ht="34" customHeight="1" x14ac:dyDescent="0.35"/>
  </sheetData>
  <sheetProtection algorithmName="SHA-512" hashValue="vgqlrOjO2iOaHjediXOJw/9zacqHkiylrnbEL4BkhZwj/h1MvvpKBO6an8/7ZXUvmAUaeVWg6mlZED8+Gr7Ztg==" saltValue="zvVsQGTSlOBaAhEnPbv1NQ==" spinCount="100000" sheet="1" objects="1" scenarios="1"/>
  <mergeCells count="4">
    <mergeCell ref="A4:B4"/>
    <mergeCell ref="A12:B12"/>
    <mergeCell ref="A13:B13"/>
    <mergeCell ref="A1:XFD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EA7B-2C22-46BF-8FB6-C6D6BB613ED1}">
  <sheetPr>
    <tabColor rgb="FF00B0F0"/>
  </sheetPr>
  <dimension ref="A1:AR335"/>
  <sheetViews>
    <sheetView zoomScale="80" zoomScaleNormal="80" workbookViewId="0">
      <selection activeCell="U20" sqref="U20"/>
    </sheetView>
  </sheetViews>
  <sheetFormatPr defaultColWidth="9.1796875" defaultRowHeight="14.5" x14ac:dyDescent="0.35"/>
  <cols>
    <col min="1" max="1" width="75.7265625" style="74" customWidth="1"/>
    <col min="2" max="2" width="29.1796875" style="74" customWidth="1"/>
    <col min="3" max="3" width="17.54296875" style="74" hidden="1" customWidth="1"/>
    <col min="4" max="4" width="38.81640625" style="74" customWidth="1"/>
    <col min="5" max="5" width="13.54296875" style="74" customWidth="1"/>
    <col min="6" max="6" width="19.1796875" style="74" customWidth="1"/>
    <col min="7" max="7" width="8.7265625" style="73"/>
    <col min="8" max="8" width="16.1796875" style="73" customWidth="1"/>
    <col min="9" max="9" width="0.1796875" style="73" customWidth="1"/>
    <col min="10" max="10" width="0" style="72" hidden="1" customWidth="1"/>
    <col min="11" max="12" width="0" style="73" hidden="1" customWidth="1"/>
    <col min="13" max="16" width="9.1796875" style="73" hidden="1" customWidth="1"/>
    <col min="17" max="44" width="8.7265625" style="73" customWidth="1"/>
    <col min="45" max="16384" width="9.1796875" style="74"/>
  </cols>
  <sheetData>
    <row r="1" spans="1:15" ht="1" customHeight="1" x14ac:dyDescent="0.35">
      <c r="A1" s="98"/>
      <c r="B1" s="98"/>
      <c r="C1" s="98"/>
      <c r="D1" s="98"/>
      <c r="E1" s="98"/>
      <c r="F1" s="98"/>
      <c r="G1" s="98"/>
      <c r="H1" s="99"/>
      <c r="I1" s="71"/>
    </row>
    <row r="2" spans="1:15" s="73" customFormat="1" ht="15" thickBot="1" x14ac:dyDescent="0.4">
      <c r="A2" s="100"/>
      <c r="B2" s="100"/>
      <c r="C2" s="100"/>
      <c r="D2" s="100"/>
      <c r="E2" s="100"/>
      <c r="F2" s="100"/>
      <c r="G2" s="100"/>
      <c r="H2" s="100"/>
      <c r="I2" s="72"/>
      <c r="J2" s="72"/>
    </row>
    <row r="3" spans="1:15" s="73" customFormat="1" ht="15.5" thickTop="1" thickBot="1" x14ac:dyDescent="0.4">
      <c r="A3" s="68"/>
      <c r="B3" s="68"/>
      <c r="C3" s="68"/>
      <c r="D3" s="68"/>
      <c r="E3" s="68"/>
      <c r="F3" s="68"/>
      <c r="G3" s="68"/>
      <c r="H3" s="68"/>
      <c r="I3" s="75"/>
      <c r="J3" s="72"/>
    </row>
    <row r="4" spans="1:15" s="73" customFormat="1" x14ac:dyDescent="0.35">
      <c r="A4" s="68"/>
      <c r="B4" s="68"/>
      <c r="C4" s="68"/>
      <c r="D4" s="68"/>
      <c r="E4" s="68"/>
      <c r="F4" s="68"/>
      <c r="G4" s="68"/>
      <c r="H4" s="68"/>
      <c r="I4" s="76"/>
      <c r="J4" s="72"/>
    </row>
    <row r="5" spans="1:15" s="73" customFormat="1" x14ac:dyDescent="0.35">
      <c r="A5" s="68"/>
      <c r="B5" s="68"/>
      <c r="C5" s="68"/>
      <c r="D5" s="68"/>
      <c r="E5" s="68"/>
      <c r="F5" s="68"/>
      <c r="G5" s="68"/>
      <c r="H5" s="68"/>
      <c r="I5" s="76"/>
      <c r="J5" s="72"/>
    </row>
    <row r="6" spans="1:15" s="73" customFormat="1" x14ac:dyDescent="0.35">
      <c r="A6" s="68"/>
      <c r="B6" s="68"/>
      <c r="C6" s="68"/>
      <c r="D6" s="68"/>
      <c r="E6" s="68"/>
      <c r="F6" s="68"/>
      <c r="G6" s="68"/>
      <c r="H6" s="68"/>
      <c r="I6" s="76"/>
      <c r="J6" s="72"/>
    </row>
    <row r="7" spans="1:15" s="73" customFormat="1" ht="15" thickBot="1" x14ac:dyDescent="0.4">
      <c r="A7" s="68"/>
      <c r="B7" s="68"/>
      <c r="C7" s="68"/>
      <c r="D7" s="68"/>
      <c r="E7" s="68"/>
      <c r="F7" s="68"/>
      <c r="G7" s="68"/>
      <c r="H7" s="68"/>
      <c r="I7" s="76"/>
      <c r="J7" s="72"/>
    </row>
    <row r="8" spans="1:15" ht="50.15" customHeight="1" thickBot="1" x14ac:dyDescent="0.4">
      <c r="A8" s="101" t="s">
        <v>164</v>
      </c>
      <c r="B8" s="102"/>
      <c r="C8" s="103"/>
      <c r="D8" s="65" t="s">
        <v>149</v>
      </c>
      <c r="E8" s="28"/>
      <c r="F8" s="70" t="s">
        <v>2</v>
      </c>
      <c r="G8" s="28"/>
      <c r="I8" s="75"/>
    </row>
    <row r="9" spans="1:15" s="73" customFormat="1" ht="15" thickBot="1" x14ac:dyDescent="0.4">
      <c r="A9" s="30"/>
      <c r="B9" s="30"/>
      <c r="C9" s="30"/>
      <c r="D9" s="31"/>
      <c r="E9" s="32"/>
      <c r="F9" s="33"/>
      <c r="G9" s="28"/>
      <c r="I9" s="76"/>
      <c r="J9" s="72"/>
      <c r="O9" s="73" t="s">
        <v>149</v>
      </c>
    </row>
    <row r="10" spans="1:15" ht="30" customHeight="1" thickBot="1" x14ac:dyDescent="0.4">
      <c r="A10" s="107" t="s">
        <v>150</v>
      </c>
      <c r="B10" s="108"/>
      <c r="C10" s="109"/>
      <c r="D10" s="26"/>
      <c r="E10" s="32"/>
      <c r="F10" s="70" t="s">
        <v>131</v>
      </c>
      <c r="G10" s="28"/>
      <c r="I10" s="76"/>
      <c r="O10" s="73" t="s">
        <v>168</v>
      </c>
    </row>
    <row r="11" spans="1:15" ht="23.5" customHeight="1" thickBot="1" x14ac:dyDescent="0.4">
      <c r="A11" s="104" t="s">
        <v>3</v>
      </c>
      <c r="B11" s="105"/>
      <c r="C11" s="106"/>
      <c r="D11" s="77" t="str">
        <f>IFERROR(INDEX('List Sizes (to be hidden)'!A:A,MATCH('Enhanced Access Claim Form'!$D$10,'List Sizes (to be hidden)'!B:B,0)),"")</f>
        <v/>
      </c>
      <c r="E11" s="32"/>
      <c r="F11" s="73"/>
      <c r="G11" s="28"/>
      <c r="I11" s="76"/>
      <c r="O11" s="73" t="s">
        <v>169</v>
      </c>
    </row>
    <row r="12" spans="1:15" ht="21.65" customHeight="1" thickBot="1" x14ac:dyDescent="0.4">
      <c r="A12" s="116" t="s">
        <v>133</v>
      </c>
      <c r="B12" s="117"/>
      <c r="C12" s="118"/>
      <c r="D12" s="39" t="e">
        <f>VLOOKUP(D10,'List Sizes (to be hidden)'!B7:C53,2,FALSE)</f>
        <v>#N/A</v>
      </c>
      <c r="E12" s="32"/>
      <c r="F12" s="73"/>
      <c r="G12" s="28"/>
      <c r="I12" s="76"/>
      <c r="O12" s="73" t="s">
        <v>11</v>
      </c>
    </row>
    <row r="13" spans="1:15" ht="24.65" customHeight="1" thickBot="1" x14ac:dyDescent="0.4">
      <c r="A13" s="104" t="s">
        <v>134</v>
      </c>
      <c r="B13" s="105"/>
      <c r="C13" s="110"/>
      <c r="D13" s="27" t="s">
        <v>4</v>
      </c>
      <c r="E13" s="32"/>
      <c r="F13" s="70" t="s">
        <v>132</v>
      </c>
      <c r="G13" s="28"/>
      <c r="I13" s="76"/>
      <c r="N13" s="73" t="s">
        <v>20</v>
      </c>
      <c r="O13" s="73" t="s">
        <v>12</v>
      </c>
    </row>
    <row r="14" spans="1:15" ht="24.65" customHeight="1" thickBot="1" x14ac:dyDescent="0.4">
      <c r="A14" s="104" t="s">
        <v>170</v>
      </c>
      <c r="B14" s="105"/>
      <c r="C14" s="110"/>
      <c r="D14" s="39" t="str">
        <f>IFERROR(ROUND(VLOOKUP(D10,'List Sizes (to be hidden)'!B:D,3,0),2),"")</f>
        <v/>
      </c>
      <c r="E14" s="32"/>
      <c r="F14" s="28"/>
      <c r="G14" s="28"/>
      <c r="I14" s="76"/>
      <c r="N14" s="73" t="s">
        <v>21</v>
      </c>
    </row>
    <row r="15" spans="1:15" ht="24.65" customHeight="1" thickBot="1" x14ac:dyDescent="0.4">
      <c r="A15" s="104" t="s">
        <v>13</v>
      </c>
      <c r="B15" s="105"/>
      <c r="C15" s="110"/>
      <c r="D15" s="40">
        <f>IFERROR(MROUND(((((D14/1000)*60)/60)*13),0.25),0)</f>
        <v>0</v>
      </c>
      <c r="E15" s="32"/>
      <c r="F15" s="32"/>
      <c r="G15" s="28"/>
      <c r="I15" s="76"/>
    </row>
    <row r="16" spans="1:15" ht="32.15" customHeight="1" thickBot="1" x14ac:dyDescent="0.4">
      <c r="A16" s="124" t="s">
        <v>6</v>
      </c>
      <c r="B16" s="125"/>
      <c r="C16" s="126"/>
      <c r="D16" s="50" t="s">
        <v>7</v>
      </c>
      <c r="E16" s="32"/>
      <c r="F16" s="70" t="s">
        <v>5</v>
      </c>
      <c r="G16" s="28"/>
      <c r="I16" s="76"/>
    </row>
    <row r="17" spans="1:10" s="73" customFormat="1" ht="15" thickBot="1" x14ac:dyDescent="0.4">
      <c r="A17" s="34"/>
      <c r="B17" s="34"/>
      <c r="C17" s="34"/>
      <c r="D17" s="34"/>
      <c r="E17" s="28"/>
      <c r="F17" s="29"/>
      <c r="G17" s="28"/>
      <c r="I17" s="76"/>
      <c r="J17" s="72"/>
    </row>
    <row r="18" spans="1:10" ht="24.65" customHeight="1" thickBot="1" x14ac:dyDescent="0.4">
      <c r="A18" s="60" t="s">
        <v>148</v>
      </c>
      <c r="B18" s="62" t="s">
        <v>18</v>
      </c>
      <c r="C18" s="43"/>
      <c r="D18" s="34"/>
      <c r="E18" s="28"/>
      <c r="F18" s="29"/>
      <c r="G18" s="28"/>
      <c r="I18" s="76"/>
    </row>
    <row r="19" spans="1:10" ht="24.65" customHeight="1" x14ac:dyDescent="0.35">
      <c r="A19" s="48" t="s">
        <v>151</v>
      </c>
      <c r="B19" s="63">
        <f>D15+B20</f>
        <v>0</v>
      </c>
      <c r="D19" s="73"/>
      <c r="E19" s="73"/>
      <c r="F19" s="35"/>
      <c r="G19" s="28"/>
      <c r="I19" s="76"/>
    </row>
    <row r="20" spans="1:10" ht="26.5" customHeight="1" x14ac:dyDescent="0.35">
      <c r="A20" s="48" t="s">
        <v>161</v>
      </c>
      <c r="B20" s="80"/>
      <c r="D20" s="73"/>
      <c r="E20" s="73"/>
      <c r="F20" s="35"/>
      <c r="G20" s="28"/>
      <c r="I20" s="76"/>
    </row>
    <row r="21" spans="1:10" ht="27" customHeight="1" x14ac:dyDescent="0.35">
      <c r="A21" s="47" t="s">
        <v>8</v>
      </c>
      <c r="B21" s="57"/>
      <c r="C21" s="44"/>
      <c r="D21" s="73"/>
      <c r="E21" s="134" t="s">
        <v>147</v>
      </c>
      <c r="F21" s="134"/>
      <c r="G21" s="28"/>
      <c r="I21" s="76"/>
    </row>
    <row r="22" spans="1:10" ht="27" customHeight="1" x14ac:dyDescent="0.35">
      <c r="A22" s="47" t="s">
        <v>160</v>
      </c>
      <c r="B22" s="78">
        <f>B21-B19</f>
        <v>0</v>
      </c>
      <c r="C22" s="44"/>
      <c r="D22" s="133"/>
      <c r="E22" s="133"/>
      <c r="F22" s="73"/>
      <c r="G22" s="28"/>
      <c r="I22" s="76"/>
    </row>
    <row r="23" spans="1:10" ht="29.15" hidden="1" customHeight="1" x14ac:dyDescent="0.35">
      <c r="A23" s="56" t="s">
        <v>152</v>
      </c>
      <c r="B23" s="57"/>
      <c r="C23" s="44"/>
      <c r="D23" s="34"/>
      <c r="E23" s="28"/>
      <c r="F23" s="36"/>
      <c r="G23" s="28"/>
      <c r="I23" s="76"/>
    </row>
    <row r="24" spans="1:10" ht="24.65" hidden="1" customHeight="1" thickBot="1" x14ac:dyDescent="0.4">
      <c r="A24" s="86" t="s">
        <v>159</v>
      </c>
      <c r="B24" s="87" t="s">
        <v>156</v>
      </c>
      <c r="C24" s="45"/>
      <c r="D24" s="34"/>
      <c r="E24" s="28"/>
      <c r="F24" s="36"/>
      <c r="G24" s="28"/>
      <c r="I24" s="76"/>
    </row>
    <row r="25" spans="1:10" ht="22.5" hidden="1" customHeight="1" x14ac:dyDescent="0.35">
      <c r="A25" s="56" t="s">
        <v>158</v>
      </c>
      <c r="B25" s="57"/>
      <c r="C25" s="46"/>
      <c r="D25" s="73"/>
      <c r="E25" s="73"/>
      <c r="F25" s="37"/>
      <c r="G25" s="28"/>
      <c r="I25" s="76"/>
    </row>
    <row r="26" spans="1:10" ht="24" hidden="1" customHeight="1" x14ac:dyDescent="0.35">
      <c r="A26" s="56" t="s">
        <v>157</v>
      </c>
      <c r="B26" s="57"/>
      <c r="C26" s="46"/>
      <c r="D26" s="69"/>
      <c r="E26" s="69"/>
      <c r="F26" s="37"/>
      <c r="G26" s="28"/>
      <c r="I26" s="76"/>
    </row>
    <row r="27" spans="1:10" ht="24" hidden="1" customHeight="1" x14ac:dyDescent="0.35">
      <c r="A27" s="56" t="s">
        <v>154</v>
      </c>
      <c r="B27" s="57"/>
      <c r="C27" s="46"/>
      <c r="D27" s="73"/>
      <c r="E27" s="73"/>
      <c r="F27" s="37"/>
      <c r="G27" s="28"/>
      <c r="I27" s="76"/>
    </row>
    <row r="28" spans="1:10" ht="23.5" hidden="1" customHeight="1" thickBot="1" x14ac:dyDescent="0.4">
      <c r="A28" s="59" t="s">
        <v>155</v>
      </c>
      <c r="B28" s="58"/>
      <c r="C28" s="46"/>
      <c r="D28" s="69"/>
      <c r="E28" s="69"/>
      <c r="F28" s="37"/>
      <c r="G28" s="28"/>
      <c r="I28" s="76"/>
    </row>
    <row r="29" spans="1:10" ht="24.65" hidden="1" customHeight="1" thickBot="1" x14ac:dyDescent="0.4">
      <c r="A29" s="66"/>
      <c r="B29" s="39">
        <f>B26+B27+B28</f>
        <v>0</v>
      </c>
      <c r="C29" s="46"/>
      <c r="D29" s="67" t="str">
        <f>IF(OR(B29&gt;B25,B29&lt;B25,),"VALUE NEEDS TO EQUAL TOTAL NUMBER OF APPTS ENTERED IN CELL B25"," ")</f>
        <v xml:space="preserve"> </v>
      </c>
      <c r="E29" s="69"/>
      <c r="F29" s="37"/>
      <c r="G29" s="28"/>
      <c r="I29" s="76"/>
    </row>
    <row r="30" spans="1:10" s="73" customFormat="1" ht="15" thickBot="1" x14ac:dyDescent="0.4">
      <c r="A30" s="28"/>
      <c r="B30" s="28"/>
      <c r="C30" s="28"/>
      <c r="D30" s="28"/>
      <c r="E30" s="28"/>
      <c r="F30" s="29"/>
      <c r="G30" s="28"/>
      <c r="I30" s="76"/>
      <c r="J30" s="72"/>
    </row>
    <row r="31" spans="1:10" s="73" customFormat="1" ht="26.5" customHeight="1" thickBot="1" x14ac:dyDescent="0.4">
      <c r="A31" s="119" t="s">
        <v>136</v>
      </c>
      <c r="B31" s="120"/>
      <c r="C31" s="120"/>
      <c r="D31" s="121"/>
      <c r="F31" s="29"/>
      <c r="G31" s="28"/>
      <c r="I31" s="76"/>
      <c r="J31" s="72"/>
    </row>
    <row r="32" spans="1:10" s="73" customFormat="1" ht="40.5" customHeight="1" thickBot="1" x14ac:dyDescent="0.4">
      <c r="A32" s="61" t="s">
        <v>137</v>
      </c>
      <c r="B32" s="61" t="s">
        <v>138</v>
      </c>
      <c r="C32" s="51" t="s">
        <v>139</v>
      </c>
      <c r="D32" s="61" t="s">
        <v>140</v>
      </c>
      <c r="E32" s="28"/>
      <c r="F32" s="38" t="s">
        <v>141</v>
      </c>
      <c r="G32" s="28"/>
      <c r="I32" s="76"/>
      <c r="J32" s="72"/>
    </row>
    <row r="33" spans="1:10" s="73" customFormat="1" x14ac:dyDescent="0.35">
      <c r="A33" s="49"/>
      <c r="B33" s="49"/>
      <c r="C33" s="41"/>
      <c r="D33" s="49"/>
      <c r="E33" s="28"/>
      <c r="F33" s="29"/>
      <c r="G33" s="28"/>
      <c r="I33" s="76"/>
      <c r="J33" s="72"/>
    </row>
    <row r="34" spans="1:10" s="73" customFormat="1" ht="16.5" customHeight="1" x14ac:dyDescent="0.35">
      <c r="A34" s="41"/>
      <c r="B34" s="41"/>
      <c r="C34" s="41"/>
      <c r="D34" s="41"/>
      <c r="E34" s="28"/>
      <c r="G34" s="28"/>
      <c r="I34" s="76"/>
      <c r="J34" s="72"/>
    </row>
    <row r="35" spans="1:10" s="73" customFormat="1" x14ac:dyDescent="0.35">
      <c r="A35" s="41"/>
      <c r="B35" s="41"/>
      <c r="C35" s="41"/>
      <c r="D35" s="41"/>
      <c r="E35" s="28"/>
      <c r="F35" s="29"/>
      <c r="G35" s="28"/>
      <c r="I35" s="76"/>
      <c r="J35" s="72"/>
    </row>
    <row r="36" spans="1:10" s="73" customFormat="1" x14ac:dyDescent="0.35">
      <c r="A36" s="41"/>
      <c r="B36" s="41"/>
      <c r="C36" s="41"/>
      <c r="D36" s="41"/>
      <c r="E36" s="28"/>
      <c r="F36" s="29"/>
      <c r="G36" s="28"/>
      <c r="I36" s="76"/>
      <c r="J36" s="72"/>
    </row>
    <row r="37" spans="1:10" s="73" customFormat="1" x14ac:dyDescent="0.35">
      <c r="A37" s="41"/>
      <c r="B37" s="41"/>
      <c r="C37" s="41"/>
      <c r="D37" s="41"/>
      <c r="E37" s="28"/>
      <c r="F37" s="29"/>
      <c r="G37" s="28"/>
      <c r="I37" s="76"/>
      <c r="J37" s="72"/>
    </row>
    <row r="38" spans="1:10" s="73" customFormat="1" x14ac:dyDescent="0.35">
      <c r="A38" s="41"/>
      <c r="B38" s="41"/>
      <c r="C38" s="41"/>
      <c r="D38" s="41"/>
      <c r="E38" s="28"/>
      <c r="F38" s="29"/>
      <c r="G38" s="28"/>
      <c r="I38" s="76"/>
      <c r="J38" s="72"/>
    </row>
    <row r="39" spans="1:10" s="73" customFormat="1" x14ac:dyDescent="0.35">
      <c r="A39" s="41"/>
      <c r="B39" s="41"/>
      <c r="C39" s="41"/>
      <c r="D39" s="41"/>
      <c r="E39" s="28"/>
      <c r="F39" s="29"/>
      <c r="G39" s="28"/>
      <c r="I39" s="76"/>
      <c r="J39" s="72"/>
    </row>
    <row r="40" spans="1:10" s="73" customFormat="1" x14ac:dyDescent="0.35">
      <c r="A40" s="41"/>
      <c r="B40" s="41"/>
      <c r="C40" s="41"/>
      <c r="D40" s="41"/>
      <c r="E40" s="28"/>
      <c r="G40" s="28"/>
      <c r="I40" s="76"/>
      <c r="J40" s="72"/>
    </row>
    <row r="41" spans="1:10" s="73" customFormat="1" x14ac:dyDescent="0.35">
      <c r="A41" s="41"/>
      <c r="B41" s="41"/>
      <c r="C41" s="41"/>
      <c r="D41" s="41"/>
      <c r="E41" s="28"/>
      <c r="F41" s="29"/>
      <c r="G41" s="28"/>
      <c r="I41" s="76"/>
      <c r="J41" s="72"/>
    </row>
    <row r="42" spans="1:10" s="73" customFormat="1" x14ac:dyDescent="0.35">
      <c r="A42" s="41"/>
      <c r="B42" s="41"/>
      <c r="C42" s="41"/>
      <c r="D42" s="41"/>
      <c r="E42" s="28"/>
      <c r="I42" s="76"/>
      <c r="J42" s="72"/>
    </row>
    <row r="43" spans="1:10" s="73" customFormat="1" x14ac:dyDescent="0.35">
      <c r="A43" s="41"/>
      <c r="B43" s="41"/>
      <c r="C43" s="41"/>
      <c r="D43" s="41"/>
      <c r="E43" s="28"/>
      <c r="F43" s="29"/>
      <c r="G43" s="28"/>
      <c r="I43" s="76"/>
      <c r="J43" s="72"/>
    </row>
    <row r="44" spans="1:10" s="73" customFormat="1" x14ac:dyDescent="0.35">
      <c r="A44" s="41"/>
      <c r="B44" s="41"/>
      <c r="C44" s="41"/>
      <c r="D44" s="41"/>
      <c r="E44" s="28"/>
      <c r="F44" s="29"/>
      <c r="G44" s="28"/>
      <c r="I44" s="76"/>
      <c r="J44" s="72"/>
    </row>
    <row r="45" spans="1:10" s="73" customFormat="1" x14ac:dyDescent="0.35">
      <c r="A45" s="41"/>
      <c r="B45" s="41"/>
      <c r="C45" s="41"/>
      <c r="D45" s="41"/>
      <c r="E45" s="28"/>
      <c r="F45" s="29"/>
      <c r="G45" s="28"/>
      <c r="I45" s="76"/>
      <c r="J45" s="72"/>
    </row>
    <row r="46" spans="1:10" s="73" customFormat="1" x14ac:dyDescent="0.35">
      <c r="A46" s="41"/>
      <c r="B46" s="41"/>
      <c r="C46" s="41"/>
      <c r="D46" s="41"/>
      <c r="E46" s="28"/>
      <c r="F46" s="29"/>
      <c r="G46" s="28"/>
      <c r="I46" s="76"/>
      <c r="J46" s="72"/>
    </row>
    <row r="47" spans="1:10" s="73" customFormat="1" x14ac:dyDescent="0.35">
      <c r="A47" s="41"/>
      <c r="B47" s="41"/>
      <c r="C47" s="41"/>
      <c r="D47" s="41"/>
      <c r="E47" s="28"/>
      <c r="F47" s="29"/>
      <c r="G47" s="28"/>
      <c r="I47" s="76"/>
      <c r="J47" s="72"/>
    </row>
    <row r="48" spans="1:10" s="73" customFormat="1" x14ac:dyDescent="0.35">
      <c r="A48" s="41"/>
      <c r="B48" s="41"/>
      <c r="C48" s="41"/>
      <c r="D48" s="41"/>
      <c r="E48" s="28"/>
      <c r="F48" s="29"/>
      <c r="G48" s="28"/>
      <c r="I48" s="76"/>
      <c r="J48" s="72"/>
    </row>
    <row r="49" spans="1:10" s="73" customFormat="1" x14ac:dyDescent="0.35">
      <c r="A49" s="41"/>
      <c r="B49" s="41"/>
      <c r="C49" s="41"/>
      <c r="D49" s="41"/>
      <c r="E49" s="28"/>
      <c r="F49" s="29"/>
      <c r="G49" s="28"/>
      <c r="I49" s="76"/>
      <c r="J49" s="72"/>
    </row>
    <row r="50" spans="1:10" s="73" customFormat="1" x14ac:dyDescent="0.35">
      <c r="A50" s="41"/>
      <c r="B50" s="41"/>
      <c r="C50" s="41"/>
      <c r="D50" s="41"/>
      <c r="E50" s="28"/>
      <c r="F50" s="29"/>
      <c r="G50" s="28"/>
      <c r="I50" s="76"/>
      <c r="J50" s="72"/>
    </row>
    <row r="51" spans="1:10" s="73" customFormat="1" x14ac:dyDescent="0.35">
      <c r="A51" s="41"/>
      <c r="B51" s="41"/>
      <c r="C51" s="41"/>
      <c r="D51" s="41"/>
      <c r="E51" s="28"/>
      <c r="F51" s="29"/>
      <c r="G51" s="28"/>
      <c r="I51" s="76"/>
      <c r="J51" s="72"/>
    </row>
    <row r="52" spans="1:10" s="73" customFormat="1" x14ac:dyDescent="0.35">
      <c r="A52" s="41"/>
      <c r="B52" s="41"/>
      <c r="C52" s="41"/>
      <c r="D52" s="41"/>
      <c r="E52" s="28"/>
      <c r="F52" s="29"/>
      <c r="G52" s="28"/>
      <c r="I52" s="76"/>
      <c r="J52" s="72"/>
    </row>
    <row r="53" spans="1:10" s="73" customFormat="1" ht="28.5" thickBot="1" x14ac:dyDescent="0.4">
      <c r="A53" s="28"/>
      <c r="B53" s="28"/>
      <c r="C53" s="28"/>
      <c r="D53" s="28"/>
      <c r="E53" s="28"/>
      <c r="F53" s="38" t="s">
        <v>142</v>
      </c>
      <c r="G53" s="28"/>
      <c r="I53" s="76"/>
      <c r="J53" s="72"/>
    </row>
    <row r="54" spans="1:10" ht="25.5" customHeight="1" thickBot="1" x14ac:dyDescent="0.4">
      <c r="A54" s="114" t="s">
        <v>9</v>
      </c>
      <c r="B54" s="115"/>
      <c r="C54" s="115"/>
      <c r="D54" s="115"/>
      <c r="E54" s="115"/>
      <c r="F54" s="64" t="s">
        <v>19</v>
      </c>
      <c r="G54" s="28"/>
      <c r="I54" s="76"/>
    </row>
    <row r="55" spans="1:10" ht="40.15" customHeight="1" thickBot="1" x14ac:dyDescent="0.4">
      <c r="A55" s="127" t="s">
        <v>143</v>
      </c>
      <c r="B55" s="128"/>
      <c r="C55" s="128"/>
      <c r="D55" s="128"/>
      <c r="E55" s="128"/>
      <c r="F55" s="53"/>
      <c r="G55" s="28"/>
      <c r="I55" s="76"/>
    </row>
    <row r="56" spans="1:10" ht="39" customHeight="1" thickBot="1" x14ac:dyDescent="0.4">
      <c r="A56" s="129" t="s">
        <v>145</v>
      </c>
      <c r="B56" s="130"/>
      <c r="C56" s="130"/>
      <c r="D56" s="130"/>
      <c r="E56" s="130"/>
      <c r="F56" s="53"/>
      <c r="G56" s="28"/>
      <c r="I56" s="76"/>
    </row>
    <row r="57" spans="1:10" ht="76.150000000000006" customHeight="1" thickBot="1" x14ac:dyDescent="0.4">
      <c r="A57" s="131" t="s">
        <v>146</v>
      </c>
      <c r="B57" s="132"/>
      <c r="C57" s="132"/>
      <c r="D57" s="132"/>
      <c r="E57" s="132"/>
      <c r="F57" s="54"/>
      <c r="G57" s="28"/>
      <c r="I57" s="76"/>
    </row>
    <row r="58" spans="1:10" ht="63.75" customHeight="1" thickBot="1" x14ac:dyDescent="0.4">
      <c r="A58" s="129" t="s">
        <v>144</v>
      </c>
      <c r="B58" s="130"/>
      <c r="C58" s="130"/>
      <c r="D58" s="130"/>
      <c r="E58" s="130"/>
      <c r="F58" s="26"/>
      <c r="G58" s="28"/>
      <c r="I58" s="76"/>
    </row>
    <row r="59" spans="1:10" ht="71.5" customHeight="1" thickBot="1" x14ac:dyDescent="0.4">
      <c r="A59" s="122" t="s">
        <v>10</v>
      </c>
      <c r="B59" s="123"/>
      <c r="C59" s="123"/>
      <c r="D59" s="123"/>
      <c r="E59" s="123"/>
      <c r="F59" s="26"/>
      <c r="G59" s="52"/>
      <c r="H59" s="79"/>
      <c r="I59" s="76"/>
    </row>
    <row r="60" spans="1:10" ht="71.5" customHeight="1" thickBot="1" x14ac:dyDescent="0.4">
      <c r="A60" s="111" t="s">
        <v>153</v>
      </c>
      <c r="B60" s="112"/>
      <c r="C60" s="112"/>
      <c r="D60" s="112"/>
      <c r="E60" s="112"/>
      <c r="F60" s="55"/>
      <c r="G60" s="100"/>
      <c r="H60" s="113"/>
      <c r="I60" s="76"/>
    </row>
    <row r="61" spans="1:10" s="73" customFormat="1" ht="15" thickTop="1" x14ac:dyDescent="0.35">
      <c r="A61" s="72"/>
      <c r="B61" s="72"/>
      <c r="C61" s="72"/>
      <c r="D61" s="72"/>
      <c r="E61" s="72"/>
      <c r="F61" s="72"/>
      <c r="G61" s="72"/>
      <c r="H61" s="72"/>
      <c r="I61" s="72"/>
      <c r="J61" s="72"/>
    </row>
    <row r="62" spans="1:10" s="73" customFormat="1" x14ac:dyDescent="0.35">
      <c r="A62" s="72"/>
      <c r="B62" s="72"/>
      <c r="C62" s="72"/>
      <c r="D62" s="72"/>
      <c r="E62" s="72"/>
      <c r="F62" s="72"/>
      <c r="J62" s="72"/>
    </row>
    <row r="63" spans="1:10" s="73" customFormat="1" x14ac:dyDescent="0.35">
      <c r="J63" s="72"/>
    </row>
    <row r="64" spans="1:10" s="73" customFormat="1" x14ac:dyDescent="0.35">
      <c r="J64" s="72"/>
    </row>
    <row r="65" spans="10:10" s="73" customFormat="1" x14ac:dyDescent="0.35">
      <c r="J65" s="72"/>
    </row>
    <row r="66" spans="10:10" s="73" customFormat="1" x14ac:dyDescent="0.35">
      <c r="J66" s="72"/>
    </row>
    <row r="67" spans="10:10" s="73" customFormat="1" x14ac:dyDescent="0.35">
      <c r="J67" s="72"/>
    </row>
    <row r="68" spans="10:10" s="73" customFormat="1" x14ac:dyDescent="0.35">
      <c r="J68" s="72"/>
    </row>
    <row r="69" spans="10:10" s="73" customFormat="1" x14ac:dyDescent="0.35">
      <c r="J69" s="72"/>
    </row>
    <row r="70" spans="10:10" s="73" customFormat="1" x14ac:dyDescent="0.35">
      <c r="J70" s="72"/>
    </row>
    <row r="71" spans="10:10" s="73" customFormat="1" x14ac:dyDescent="0.35">
      <c r="J71" s="72"/>
    </row>
    <row r="72" spans="10:10" s="73" customFormat="1" x14ac:dyDescent="0.35">
      <c r="J72" s="72"/>
    </row>
    <row r="73" spans="10:10" s="73" customFormat="1" x14ac:dyDescent="0.35">
      <c r="J73" s="72"/>
    </row>
    <row r="74" spans="10:10" s="73" customFormat="1" x14ac:dyDescent="0.35">
      <c r="J74" s="72"/>
    </row>
    <row r="75" spans="10:10" s="73" customFormat="1" x14ac:dyDescent="0.35">
      <c r="J75" s="72"/>
    </row>
    <row r="76" spans="10:10" s="73" customFormat="1" x14ac:dyDescent="0.35">
      <c r="J76" s="72"/>
    </row>
    <row r="77" spans="10:10" s="73" customFormat="1" x14ac:dyDescent="0.35">
      <c r="J77" s="72"/>
    </row>
    <row r="78" spans="10:10" s="73" customFormat="1" x14ac:dyDescent="0.35">
      <c r="J78" s="72"/>
    </row>
    <row r="79" spans="10:10" s="73" customFormat="1" x14ac:dyDescent="0.35">
      <c r="J79" s="72"/>
    </row>
    <row r="80" spans="10:10" s="73" customFormat="1" x14ac:dyDescent="0.35">
      <c r="J80" s="72"/>
    </row>
    <row r="81" spans="10:10" s="73" customFormat="1" x14ac:dyDescent="0.35">
      <c r="J81" s="72"/>
    </row>
    <row r="82" spans="10:10" s="73" customFormat="1" x14ac:dyDescent="0.35">
      <c r="J82" s="72"/>
    </row>
    <row r="83" spans="10:10" s="73" customFormat="1" x14ac:dyDescent="0.35">
      <c r="J83" s="72"/>
    </row>
    <row r="84" spans="10:10" s="73" customFormat="1" x14ac:dyDescent="0.35">
      <c r="J84" s="72"/>
    </row>
    <row r="85" spans="10:10" s="73" customFormat="1" x14ac:dyDescent="0.35">
      <c r="J85" s="72"/>
    </row>
    <row r="86" spans="10:10" s="73" customFormat="1" x14ac:dyDescent="0.35">
      <c r="J86" s="72"/>
    </row>
    <row r="87" spans="10:10" s="73" customFormat="1" x14ac:dyDescent="0.35">
      <c r="J87" s="72"/>
    </row>
    <row r="88" spans="10:10" s="73" customFormat="1" x14ac:dyDescent="0.35">
      <c r="J88" s="72"/>
    </row>
    <row r="89" spans="10:10" s="73" customFormat="1" x14ac:dyDescent="0.35">
      <c r="J89" s="72"/>
    </row>
    <row r="90" spans="10:10" s="73" customFormat="1" x14ac:dyDescent="0.35">
      <c r="J90" s="72"/>
    </row>
    <row r="91" spans="10:10" s="73" customFormat="1" x14ac:dyDescent="0.35">
      <c r="J91" s="72"/>
    </row>
    <row r="92" spans="10:10" s="73" customFormat="1" x14ac:dyDescent="0.35">
      <c r="J92" s="72"/>
    </row>
    <row r="93" spans="10:10" s="73" customFormat="1" x14ac:dyDescent="0.35">
      <c r="J93" s="72"/>
    </row>
    <row r="94" spans="10:10" s="73" customFormat="1" x14ac:dyDescent="0.35">
      <c r="J94" s="72"/>
    </row>
    <row r="95" spans="10:10" s="73" customFormat="1" x14ac:dyDescent="0.35">
      <c r="J95" s="72"/>
    </row>
    <row r="96" spans="10:10" s="73" customFormat="1" x14ac:dyDescent="0.35">
      <c r="J96" s="72"/>
    </row>
    <row r="97" spans="10:10" s="73" customFormat="1" x14ac:dyDescent="0.35">
      <c r="J97" s="72"/>
    </row>
    <row r="98" spans="10:10" s="73" customFormat="1" x14ac:dyDescent="0.35">
      <c r="J98" s="72"/>
    </row>
    <row r="99" spans="10:10" s="73" customFormat="1" x14ac:dyDescent="0.35">
      <c r="J99" s="72"/>
    </row>
    <row r="100" spans="10:10" s="73" customFormat="1" x14ac:dyDescent="0.35">
      <c r="J100" s="72"/>
    </row>
    <row r="101" spans="10:10" s="73" customFormat="1" x14ac:dyDescent="0.35">
      <c r="J101" s="72"/>
    </row>
    <row r="102" spans="10:10" s="73" customFormat="1" x14ac:dyDescent="0.35">
      <c r="J102" s="72"/>
    </row>
    <row r="103" spans="10:10" s="73" customFormat="1" x14ac:dyDescent="0.35">
      <c r="J103" s="72"/>
    </row>
    <row r="104" spans="10:10" s="73" customFormat="1" x14ac:dyDescent="0.35">
      <c r="J104" s="72"/>
    </row>
    <row r="105" spans="10:10" s="73" customFormat="1" x14ac:dyDescent="0.35">
      <c r="J105" s="72"/>
    </row>
    <row r="106" spans="10:10" s="73" customFormat="1" x14ac:dyDescent="0.35">
      <c r="J106" s="72"/>
    </row>
    <row r="107" spans="10:10" s="73" customFormat="1" x14ac:dyDescent="0.35">
      <c r="J107" s="72"/>
    </row>
    <row r="108" spans="10:10" s="73" customFormat="1" x14ac:dyDescent="0.35">
      <c r="J108" s="72"/>
    </row>
    <row r="109" spans="10:10" s="73" customFormat="1" x14ac:dyDescent="0.35">
      <c r="J109" s="72"/>
    </row>
    <row r="110" spans="10:10" s="73" customFormat="1" x14ac:dyDescent="0.35">
      <c r="J110" s="72"/>
    </row>
    <row r="111" spans="10:10" s="73" customFormat="1" x14ac:dyDescent="0.35">
      <c r="J111" s="72"/>
    </row>
    <row r="112" spans="10:10" s="73" customFormat="1" x14ac:dyDescent="0.35">
      <c r="J112" s="72"/>
    </row>
    <row r="113" spans="10:10" s="73" customFormat="1" x14ac:dyDescent="0.35">
      <c r="J113" s="72"/>
    </row>
    <row r="114" spans="10:10" s="73" customFormat="1" x14ac:dyDescent="0.35">
      <c r="J114" s="72"/>
    </row>
    <row r="115" spans="10:10" s="73" customFormat="1" x14ac:dyDescent="0.35">
      <c r="J115" s="72"/>
    </row>
    <row r="116" spans="10:10" s="73" customFormat="1" x14ac:dyDescent="0.35">
      <c r="J116" s="72"/>
    </row>
    <row r="117" spans="10:10" s="73" customFormat="1" x14ac:dyDescent="0.35">
      <c r="J117" s="72"/>
    </row>
    <row r="118" spans="10:10" s="73" customFormat="1" x14ac:dyDescent="0.35">
      <c r="J118" s="72"/>
    </row>
    <row r="119" spans="10:10" s="73" customFormat="1" x14ac:dyDescent="0.35">
      <c r="J119" s="72"/>
    </row>
    <row r="120" spans="10:10" s="73" customFormat="1" x14ac:dyDescent="0.35">
      <c r="J120" s="72"/>
    </row>
    <row r="121" spans="10:10" s="73" customFormat="1" x14ac:dyDescent="0.35">
      <c r="J121" s="72"/>
    </row>
    <row r="122" spans="10:10" s="73" customFormat="1" x14ac:dyDescent="0.35">
      <c r="J122" s="72"/>
    </row>
    <row r="123" spans="10:10" s="73" customFormat="1" x14ac:dyDescent="0.35">
      <c r="J123" s="72"/>
    </row>
    <row r="124" spans="10:10" s="73" customFormat="1" x14ac:dyDescent="0.35">
      <c r="J124" s="72"/>
    </row>
    <row r="125" spans="10:10" s="73" customFormat="1" x14ac:dyDescent="0.35">
      <c r="J125" s="72"/>
    </row>
    <row r="126" spans="10:10" s="73" customFormat="1" x14ac:dyDescent="0.35">
      <c r="J126" s="72"/>
    </row>
    <row r="127" spans="10:10" s="73" customFormat="1" x14ac:dyDescent="0.35">
      <c r="J127" s="72"/>
    </row>
    <row r="128" spans="10:10" s="73" customFormat="1" x14ac:dyDescent="0.35">
      <c r="J128" s="72"/>
    </row>
    <row r="129" spans="10:10" s="73" customFormat="1" x14ac:dyDescent="0.35">
      <c r="J129" s="72"/>
    </row>
    <row r="130" spans="10:10" s="73" customFormat="1" x14ac:dyDescent="0.35">
      <c r="J130" s="72"/>
    </row>
    <row r="131" spans="10:10" s="73" customFormat="1" x14ac:dyDescent="0.35">
      <c r="J131" s="72"/>
    </row>
    <row r="132" spans="10:10" s="73" customFormat="1" x14ac:dyDescent="0.35">
      <c r="J132" s="72"/>
    </row>
    <row r="133" spans="10:10" s="73" customFormat="1" x14ac:dyDescent="0.35">
      <c r="J133" s="72"/>
    </row>
    <row r="134" spans="10:10" s="73" customFormat="1" x14ac:dyDescent="0.35">
      <c r="J134" s="72"/>
    </row>
    <row r="135" spans="10:10" s="73" customFormat="1" x14ac:dyDescent="0.35">
      <c r="J135" s="72"/>
    </row>
    <row r="136" spans="10:10" s="73" customFormat="1" x14ac:dyDescent="0.35">
      <c r="J136" s="72"/>
    </row>
    <row r="137" spans="10:10" s="73" customFormat="1" x14ac:dyDescent="0.35">
      <c r="J137" s="72"/>
    </row>
    <row r="138" spans="10:10" s="73" customFormat="1" x14ac:dyDescent="0.35">
      <c r="J138" s="72"/>
    </row>
    <row r="139" spans="10:10" s="73" customFormat="1" x14ac:dyDescent="0.35">
      <c r="J139" s="72"/>
    </row>
    <row r="140" spans="10:10" s="73" customFormat="1" x14ac:dyDescent="0.35">
      <c r="J140" s="72"/>
    </row>
    <row r="141" spans="10:10" s="73" customFormat="1" x14ac:dyDescent="0.35">
      <c r="J141" s="72"/>
    </row>
    <row r="142" spans="10:10" s="73" customFormat="1" x14ac:dyDescent="0.35">
      <c r="J142" s="72"/>
    </row>
    <row r="143" spans="10:10" s="73" customFormat="1" x14ac:dyDescent="0.35">
      <c r="J143" s="72"/>
    </row>
    <row r="144" spans="10:10" s="73" customFormat="1" x14ac:dyDescent="0.35">
      <c r="J144" s="72"/>
    </row>
    <row r="145" spans="10:10" s="73" customFormat="1" x14ac:dyDescent="0.35">
      <c r="J145" s="72"/>
    </row>
    <row r="146" spans="10:10" s="73" customFormat="1" x14ac:dyDescent="0.35">
      <c r="J146" s="72"/>
    </row>
    <row r="147" spans="10:10" s="73" customFormat="1" x14ac:dyDescent="0.35">
      <c r="J147" s="72"/>
    </row>
    <row r="148" spans="10:10" s="73" customFormat="1" x14ac:dyDescent="0.35">
      <c r="J148" s="72"/>
    </row>
    <row r="149" spans="10:10" s="73" customFormat="1" x14ac:dyDescent="0.35">
      <c r="J149" s="72"/>
    </row>
    <row r="150" spans="10:10" s="73" customFormat="1" x14ac:dyDescent="0.35">
      <c r="J150" s="72"/>
    </row>
    <row r="151" spans="10:10" s="73" customFormat="1" x14ac:dyDescent="0.35">
      <c r="J151" s="72"/>
    </row>
    <row r="152" spans="10:10" s="73" customFormat="1" x14ac:dyDescent="0.35">
      <c r="J152" s="72"/>
    </row>
    <row r="153" spans="10:10" s="73" customFormat="1" x14ac:dyDescent="0.35">
      <c r="J153" s="72"/>
    </row>
    <row r="154" spans="10:10" s="73" customFormat="1" x14ac:dyDescent="0.35">
      <c r="J154" s="72"/>
    </row>
    <row r="155" spans="10:10" s="73" customFormat="1" x14ac:dyDescent="0.35">
      <c r="J155" s="72"/>
    </row>
    <row r="156" spans="10:10" s="73" customFormat="1" x14ac:dyDescent="0.35">
      <c r="J156" s="72"/>
    </row>
    <row r="157" spans="10:10" s="73" customFormat="1" x14ac:dyDescent="0.35">
      <c r="J157" s="72"/>
    </row>
    <row r="158" spans="10:10" s="73" customFormat="1" x14ac:dyDescent="0.35">
      <c r="J158" s="72"/>
    </row>
    <row r="159" spans="10:10" s="73" customFormat="1" x14ac:dyDescent="0.35">
      <c r="J159" s="72"/>
    </row>
    <row r="160" spans="10:10" s="73" customFormat="1" x14ac:dyDescent="0.35">
      <c r="J160" s="72"/>
    </row>
    <row r="161" spans="10:10" s="73" customFormat="1" x14ac:dyDescent="0.35">
      <c r="J161" s="72"/>
    </row>
    <row r="162" spans="10:10" s="73" customFormat="1" x14ac:dyDescent="0.35">
      <c r="J162" s="72"/>
    </row>
    <row r="163" spans="10:10" s="73" customFormat="1" x14ac:dyDescent="0.35">
      <c r="J163" s="72"/>
    </row>
    <row r="164" spans="10:10" s="73" customFormat="1" x14ac:dyDescent="0.35">
      <c r="J164" s="72"/>
    </row>
    <row r="165" spans="10:10" s="73" customFormat="1" x14ac:dyDescent="0.35">
      <c r="J165" s="72"/>
    </row>
    <row r="166" spans="10:10" s="73" customFormat="1" x14ac:dyDescent="0.35">
      <c r="J166" s="72"/>
    </row>
    <row r="167" spans="10:10" s="73" customFormat="1" x14ac:dyDescent="0.35">
      <c r="J167" s="72"/>
    </row>
    <row r="168" spans="10:10" s="73" customFormat="1" x14ac:dyDescent="0.35">
      <c r="J168" s="72"/>
    </row>
    <row r="169" spans="10:10" s="73" customFormat="1" x14ac:dyDescent="0.35">
      <c r="J169" s="72"/>
    </row>
    <row r="170" spans="10:10" s="73" customFormat="1" x14ac:dyDescent="0.35">
      <c r="J170" s="72"/>
    </row>
    <row r="171" spans="10:10" s="73" customFormat="1" x14ac:dyDescent="0.35">
      <c r="J171" s="72"/>
    </row>
    <row r="172" spans="10:10" s="73" customFormat="1" x14ac:dyDescent="0.35">
      <c r="J172" s="72"/>
    </row>
    <row r="173" spans="10:10" s="73" customFormat="1" x14ac:dyDescent="0.35">
      <c r="J173" s="72"/>
    </row>
    <row r="174" spans="10:10" s="73" customFormat="1" x14ac:dyDescent="0.35">
      <c r="J174" s="72"/>
    </row>
    <row r="175" spans="10:10" s="73" customFormat="1" x14ac:dyDescent="0.35">
      <c r="J175" s="72"/>
    </row>
    <row r="176" spans="10:10" s="73" customFormat="1" x14ac:dyDescent="0.35">
      <c r="J176" s="72"/>
    </row>
    <row r="177" spans="10:10" s="73" customFormat="1" x14ac:dyDescent="0.35">
      <c r="J177" s="72"/>
    </row>
    <row r="178" spans="10:10" s="73" customFormat="1" x14ac:dyDescent="0.35">
      <c r="J178" s="72"/>
    </row>
    <row r="179" spans="10:10" s="73" customFormat="1" x14ac:dyDescent="0.35">
      <c r="J179" s="72"/>
    </row>
    <row r="180" spans="10:10" s="73" customFormat="1" x14ac:dyDescent="0.35">
      <c r="J180" s="72"/>
    </row>
    <row r="181" spans="10:10" s="73" customFormat="1" x14ac:dyDescent="0.35">
      <c r="J181" s="72"/>
    </row>
    <row r="182" spans="10:10" s="73" customFormat="1" x14ac:dyDescent="0.35">
      <c r="J182" s="72"/>
    </row>
    <row r="183" spans="10:10" s="73" customFormat="1" x14ac:dyDescent="0.35">
      <c r="J183" s="72"/>
    </row>
    <row r="184" spans="10:10" s="73" customFormat="1" x14ac:dyDescent="0.35">
      <c r="J184" s="72"/>
    </row>
    <row r="185" spans="10:10" s="73" customFormat="1" x14ac:dyDescent="0.35">
      <c r="J185" s="72"/>
    </row>
    <row r="186" spans="10:10" s="73" customFormat="1" x14ac:dyDescent="0.35">
      <c r="J186" s="72"/>
    </row>
    <row r="187" spans="10:10" s="73" customFormat="1" x14ac:dyDescent="0.35">
      <c r="J187" s="72"/>
    </row>
    <row r="188" spans="10:10" s="73" customFormat="1" x14ac:dyDescent="0.35">
      <c r="J188" s="72"/>
    </row>
    <row r="189" spans="10:10" s="73" customFormat="1" x14ac:dyDescent="0.35">
      <c r="J189" s="72"/>
    </row>
    <row r="190" spans="10:10" s="73" customFormat="1" x14ac:dyDescent="0.35">
      <c r="J190" s="72"/>
    </row>
    <row r="191" spans="10:10" s="73" customFormat="1" x14ac:dyDescent="0.35">
      <c r="J191" s="72"/>
    </row>
    <row r="192" spans="10:10" s="73" customFormat="1" x14ac:dyDescent="0.35">
      <c r="J192" s="72"/>
    </row>
    <row r="193" spans="10:10" s="73" customFormat="1" x14ac:dyDescent="0.35">
      <c r="J193" s="72"/>
    </row>
    <row r="194" spans="10:10" s="73" customFormat="1" x14ac:dyDescent="0.35">
      <c r="J194" s="72"/>
    </row>
    <row r="195" spans="10:10" s="73" customFormat="1" x14ac:dyDescent="0.35">
      <c r="J195" s="72"/>
    </row>
    <row r="196" spans="10:10" s="73" customFormat="1" x14ac:dyDescent="0.35">
      <c r="J196" s="72"/>
    </row>
    <row r="197" spans="10:10" s="73" customFormat="1" x14ac:dyDescent="0.35">
      <c r="J197" s="72"/>
    </row>
    <row r="198" spans="10:10" s="73" customFormat="1" x14ac:dyDescent="0.35">
      <c r="J198" s="72"/>
    </row>
    <row r="199" spans="10:10" s="73" customFormat="1" x14ac:dyDescent="0.35">
      <c r="J199" s="72"/>
    </row>
    <row r="200" spans="10:10" s="73" customFormat="1" x14ac:dyDescent="0.35">
      <c r="J200" s="72"/>
    </row>
    <row r="201" spans="10:10" s="73" customFormat="1" x14ac:dyDescent="0.35">
      <c r="J201" s="72"/>
    </row>
    <row r="202" spans="10:10" s="73" customFormat="1" x14ac:dyDescent="0.35">
      <c r="J202" s="72"/>
    </row>
    <row r="203" spans="10:10" s="73" customFormat="1" x14ac:dyDescent="0.35">
      <c r="J203" s="72"/>
    </row>
    <row r="204" spans="10:10" s="73" customFormat="1" x14ac:dyDescent="0.35">
      <c r="J204" s="72"/>
    </row>
    <row r="205" spans="10:10" s="73" customFormat="1" x14ac:dyDescent="0.35">
      <c r="J205" s="72"/>
    </row>
    <row r="206" spans="10:10" s="73" customFormat="1" x14ac:dyDescent="0.35">
      <c r="J206" s="72"/>
    </row>
    <row r="207" spans="10:10" s="73" customFormat="1" x14ac:dyDescent="0.35">
      <c r="J207" s="72"/>
    </row>
    <row r="208" spans="10:10" s="73" customFormat="1" x14ac:dyDescent="0.35">
      <c r="J208" s="72"/>
    </row>
    <row r="209" spans="10:10" s="73" customFormat="1" x14ac:dyDescent="0.35">
      <c r="J209" s="72"/>
    </row>
    <row r="210" spans="10:10" s="73" customFormat="1" x14ac:dyDescent="0.35">
      <c r="J210" s="72"/>
    </row>
    <row r="211" spans="10:10" s="73" customFormat="1" x14ac:dyDescent="0.35">
      <c r="J211" s="72"/>
    </row>
    <row r="212" spans="10:10" s="73" customFormat="1" x14ac:dyDescent="0.35">
      <c r="J212" s="72"/>
    </row>
    <row r="213" spans="10:10" s="73" customFormat="1" x14ac:dyDescent="0.35">
      <c r="J213" s="72"/>
    </row>
    <row r="214" spans="10:10" s="73" customFormat="1" x14ac:dyDescent="0.35">
      <c r="J214" s="72"/>
    </row>
    <row r="215" spans="10:10" s="73" customFormat="1" x14ac:dyDescent="0.35">
      <c r="J215" s="72"/>
    </row>
    <row r="216" spans="10:10" s="73" customFormat="1" x14ac:dyDescent="0.35">
      <c r="J216" s="72"/>
    </row>
    <row r="217" spans="10:10" s="73" customFormat="1" x14ac:dyDescent="0.35">
      <c r="J217" s="72"/>
    </row>
    <row r="218" spans="10:10" s="73" customFormat="1" x14ac:dyDescent="0.35">
      <c r="J218" s="72"/>
    </row>
    <row r="219" spans="10:10" s="73" customFormat="1" x14ac:dyDescent="0.35">
      <c r="J219" s="72"/>
    </row>
    <row r="220" spans="10:10" s="73" customFormat="1" x14ac:dyDescent="0.35">
      <c r="J220" s="72"/>
    </row>
    <row r="221" spans="10:10" s="73" customFormat="1" x14ac:dyDescent="0.35">
      <c r="J221" s="72"/>
    </row>
    <row r="222" spans="10:10" s="73" customFormat="1" x14ac:dyDescent="0.35">
      <c r="J222" s="72"/>
    </row>
    <row r="223" spans="10:10" s="73" customFormat="1" x14ac:dyDescent="0.35">
      <c r="J223" s="72"/>
    </row>
    <row r="224" spans="10:10" s="73" customFormat="1" x14ac:dyDescent="0.35">
      <c r="J224" s="72"/>
    </row>
    <row r="225" spans="10:10" s="73" customFormat="1" x14ac:dyDescent="0.35">
      <c r="J225" s="72"/>
    </row>
    <row r="226" spans="10:10" s="73" customFormat="1" x14ac:dyDescent="0.35">
      <c r="J226" s="72"/>
    </row>
    <row r="227" spans="10:10" s="73" customFormat="1" x14ac:dyDescent="0.35">
      <c r="J227" s="72"/>
    </row>
    <row r="228" spans="10:10" s="73" customFormat="1" x14ac:dyDescent="0.35">
      <c r="J228" s="72"/>
    </row>
    <row r="229" spans="10:10" s="73" customFormat="1" x14ac:dyDescent="0.35">
      <c r="J229" s="72"/>
    </row>
    <row r="230" spans="10:10" s="73" customFormat="1" x14ac:dyDescent="0.35">
      <c r="J230" s="72"/>
    </row>
    <row r="231" spans="10:10" s="73" customFormat="1" x14ac:dyDescent="0.35">
      <c r="J231" s="72"/>
    </row>
    <row r="232" spans="10:10" s="73" customFormat="1" x14ac:dyDescent="0.35">
      <c r="J232" s="72"/>
    </row>
    <row r="233" spans="10:10" s="73" customFormat="1" x14ac:dyDescent="0.35">
      <c r="J233" s="72"/>
    </row>
    <row r="234" spans="10:10" s="73" customFormat="1" x14ac:dyDescent="0.35">
      <c r="J234" s="72"/>
    </row>
    <row r="235" spans="10:10" s="73" customFormat="1" x14ac:dyDescent="0.35">
      <c r="J235" s="72"/>
    </row>
    <row r="236" spans="10:10" s="73" customFormat="1" x14ac:dyDescent="0.35">
      <c r="J236" s="72"/>
    </row>
    <row r="237" spans="10:10" s="73" customFormat="1" x14ac:dyDescent="0.35">
      <c r="J237" s="72"/>
    </row>
    <row r="238" spans="10:10" s="73" customFormat="1" x14ac:dyDescent="0.35">
      <c r="J238" s="72"/>
    </row>
    <row r="239" spans="10:10" s="73" customFormat="1" x14ac:dyDescent="0.35">
      <c r="J239" s="72"/>
    </row>
    <row r="240" spans="10:10" s="73" customFormat="1" x14ac:dyDescent="0.35">
      <c r="J240" s="72"/>
    </row>
    <row r="241" spans="10:10" s="73" customFormat="1" x14ac:dyDescent="0.35">
      <c r="J241" s="72"/>
    </row>
    <row r="242" spans="10:10" s="73" customFormat="1" x14ac:dyDescent="0.35">
      <c r="J242" s="72"/>
    </row>
    <row r="243" spans="10:10" s="73" customFormat="1" x14ac:dyDescent="0.35">
      <c r="J243" s="72"/>
    </row>
    <row r="244" spans="10:10" s="73" customFormat="1" x14ac:dyDescent="0.35">
      <c r="J244" s="72"/>
    </row>
    <row r="245" spans="10:10" s="73" customFormat="1" x14ac:dyDescent="0.35">
      <c r="J245" s="72"/>
    </row>
    <row r="246" spans="10:10" s="73" customFormat="1" x14ac:dyDescent="0.35">
      <c r="J246" s="72"/>
    </row>
    <row r="247" spans="10:10" s="73" customFormat="1" x14ac:dyDescent="0.35">
      <c r="J247" s="72"/>
    </row>
    <row r="248" spans="10:10" s="73" customFormat="1" x14ac:dyDescent="0.35">
      <c r="J248" s="72"/>
    </row>
    <row r="249" spans="10:10" s="73" customFormat="1" x14ac:dyDescent="0.35">
      <c r="J249" s="72"/>
    </row>
    <row r="250" spans="10:10" s="73" customFormat="1" x14ac:dyDescent="0.35">
      <c r="J250" s="72"/>
    </row>
    <row r="251" spans="10:10" s="73" customFormat="1" x14ac:dyDescent="0.35">
      <c r="J251" s="72"/>
    </row>
    <row r="252" spans="10:10" s="73" customFormat="1" x14ac:dyDescent="0.35">
      <c r="J252" s="72"/>
    </row>
    <row r="253" spans="10:10" s="73" customFormat="1" x14ac:dyDescent="0.35">
      <c r="J253" s="72"/>
    </row>
    <row r="254" spans="10:10" s="73" customFormat="1" x14ac:dyDescent="0.35">
      <c r="J254" s="72"/>
    </row>
    <row r="255" spans="10:10" s="73" customFormat="1" x14ac:dyDescent="0.35">
      <c r="J255" s="72"/>
    </row>
    <row r="256" spans="10:10" s="73" customFormat="1" x14ac:dyDescent="0.35">
      <c r="J256" s="72"/>
    </row>
    <row r="257" spans="10:10" s="73" customFormat="1" x14ac:dyDescent="0.35">
      <c r="J257" s="72"/>
    </row>
    <row r="258" spans="10:10" s="73" customFormat="1" x14ac:dyDescent="0.35">
      <c r="J258" s="72"/>
    </row>
    <row r="259" spans="10:10" s="73" customFormat="1" x14ac:dyDescent="0.35">
      <c r="J259" s="72"/>
    </row>
    <row r="260" spans="10:10" s="73" customFormat="1" x14ac:dyDescent="0.35">
      <c r="J260" s="72"/>
    </row>
    <row r="261" spans="10:10" s="73" customFormat="1" x14ac:dyDescent="0.35">
      <c r="J261" s="72"/>
    </row>
    <row r="262" spans="10:10" s="73" customFormat="1" x14ac:dyDescent="0.35">
      <c r="J262" s="72"/>
    </row>
    <row r="263" spans="10:10" s="73" customFormat="1" x14ac:dyDescent="0.35">
      <c r="J263" s="72"/>
    </row>
    <row r="264" spans="10:10" s="73" customFormat="1" x14ac:dyDescent="0.35">
      <c r="J264" s="72"/>
    </row>
    <row r="265" spans="10:10" s="73" customFormat="1" x14ac:dyDescent="0.35">
      <c r="J265" s="72"/>
    </row>
    <row r="266" spans="10:10" s="73" customFormat="1" x14ac:dyDescent="0.35">
      <c r="J266" s="72"/>
    </row>
    <row r="267" spans="10:10" s="73" customFormat="1" x14ac:dyDescent="0.35">
      <c r="J267" s="72"/>
    </row>
    <row r="268" spans="10:10" s="73" customFormat="1" x14ac:dyDescent="0.35">
      <c r="J268" s="72"/>
    </row>
    <row r="269" spans="10:10" s="73" customFormat="1" x14ac:dyDescent="0.35">
      <c r="J269" s="72"/>
    </row>
    <row r="270" spans="10:10" s="73" customFormat="1" x14ac:dyDescent="0.35">
      <c r="J270" s="72"/>
    </row>
    <row r="271" spans="10:10" s="73" customFormat="1" x14ac:dyDescent="0.35">
      <c r="J271" s="72"/>
    </row>
    <row r="272" spans="10:10" s="73" customFormat="1" x14ac:dyDescent="0.35">
      <c r="J272" s="72"/>
    </row>
    <row r="273" spans="10:10" s="73" customFormat="1" x14ac:dyDescent="0.35">
      <c r="J273" s="72"/>
    </row>
    <row r="274" spans="10:10" s="73" customFormat="1" x14ac:dyDescent="0.35">
      <c r="J274" s="72"/>
    </row>
    <row r="275" spans="10:10" s="73" customFormat="1" x14ac:dyDescent="0.35">
      <c r="J275" s="72"/>
    </row>
    <row r="276" spans="10:10" s="73" customFormat="1" x14ac:dyDescent="0.35">
      <c r="J276" s="72"/>
    </row>
    <row r="277" spans="10:10" s="73" customFormat="1" x14ac:dyDescent="0.35">
      <c r="J277" s="72"/>
    </row>
    <row r="278" spans="10:10" s="73" customFormat="1" x14ac:dyDescent="0.35">
      <c r="J278" s="72"/>
    </row>
    <row r="279" spans="10:10" s="73" customFormat="1" x14ac:dyDescent="0.35">
      <c r="J279" s="72"/>
    </row>
    <row r="280" spans="10:10" s="73" customFormat="1" x14ac:dyDescent="0.35">
      <c r="J280" s="72"/>
    </row>
    <row r="281" spans="10:10" s="73" customFormat="1" x14ac:dyDescent="0.35">
      <c r="J281" s="72"/>
    </row>
    <row r="282" spans="10:10" s="73" customFormat="1" x14ac:dyDescent="0.35">
      <c r="J282" s="72"/>
    </row>
    <row r="283" spans="10:10" s="73" customFormat="1" x14ac:dyDescent="0.35">
      <c r="J283" s="72"/>
    </row>
    <row r="284" spans="10:10" s="73" customFormat="1" x14ac:dyDescent="0.35">
      <c r="J284" s="72"/>
    </row>
    <row r="285" spans="10:10" s="73" customFormat="1" x14ac:dyDescent="0.35">
      <c r="J285" s="72"/>
    </row>
    <row r="286" spans="10:10" s="73" customFormat="1" x14ac:dyDescent="0.35">
      <c r="J286" s="72"/>
    </row>
    <row r="287" spans="10:10" s="73" customFormat="1" x14ac:dyDescent="0.35">
      <c r="J287" s="72"/>
    </row>
    <row r="288" spans="10:10" s="73" customFormat="1" x14ac:dyDescent="0.35">
      <c r="J288" s="72"/>
    </row>
    <row r="289" spans="10:10" s="73" customFormat="1" x14ac:dyDescent="0.35">
      <c r="J289" s="72"/>
    </row>
    <row r="290" spans="10:10" s="73" customFormat="1" x14ac:dyDescent="0.35">
      <c r="J290" s="72"/>
    </row>
    <row r="291" spans="10:10" s="73" customFormat="1" x14ac:dyDescent="0.35">
      <c r="J291" s="72"/>
    </row>
    <row r="292" spans="10:10" s="73" customFormat="1" x14ac:dyDescent="0.35">
      <c r="J292" s="72"/>
    </row>
    <row r="293" spans="10:10" s="73" customFormat="1" x14ac:dyDescent="0.35">
      <c r="J293" s="72"/>
    </row>
    <row r="294" spans="10:10" s="73" customFormat="1" x14ac:dyDescent="0.35">
      <c r="J294" s="72"/>
    </row>
    <row r="295" spans="10:10" s="73" customFormat="1" x14ac:dyDescent="0.35">
      <c r="J295" s="72"/>
    </row>
    <row r="296" spans="10:10" s="73" customFormat="1" x14ac:dyDescent="0.35">
      <c r="J296" s="72"/>
    </row>
    <row r="297" spans="10:10" s="73" customFormat="1" x14ac:dyDescent="0.35">
      <c r="J297" s="72"/>
    </row>
    <row r="298" spans="10:10" s="73" customFormat="1" x14ac:dyDescent="0.35">
      <c r="J298" s="72"/>
    </row>
    <row r="299" spans="10:10" s="73" customFormat="1" x14ac:dyDescent="0.35">
      <c r="J299" s="72"/>
    </row>
    <row r="300" spans="10:10" s="73" customFormat="1" x14ac:dyDescent="0.35">
      <c r="J300" s="72"/>
    </row>
    <row r="301" spans="10:10" s="73" customFormat="1" x14ac:dyDescent="0.35">
      <c r="J301" s="72"/>
    </row>
    <row r="302" spans="10:10" s="73" customFormat="1" x14ac:dyDescent="0.35">
      <c r="J302" s="72"/>
    </row>
    <row r="303" spans="10:10" s="73" customFormat="1" x14ac:dyDescent="0.35">
      <c r="J303" s="72"/>
    </row>
    <row r="304" spans="10:10" s="73" customFormat="1" x14ac:dyDescent="0.35">
      <c r="J304" s="72"/>
    </row>
    <row r="305" spans="10:10" s="73" customFormat="1" x14ac:dyDescent="0.35">
      <c r="J305" s="72"/>
    </row>
    <row r="306" spans="10:10" s="73" customFormat="1" x14ac:dyDescent="0.35">
      <c r="J306" s="72"/>
    </row>
    <row r="307" spans="10:10" s="73" customFormat="1" x14ac:dyDescent="0.35">
      <c r="J307" s="72"/>
    </row>
    <row r="308" spans="10:10" s="73" customFormat="1" x14ac:dyDescent="0.35">
      <c r="J308" s="72"/>
    </row>
    <row r="309" spans="10:10" s="73" customFormat="1" x14ac:dyDescent="0.35">
      <c r="J309" s="72"/>
    </row>
    <row r="310" spans="10:10" s="73" customFormat="1" x14ac:dyDescent="0.35">
      <c r="J310" s="72"/>
    </row>
    <row r="311" spans="10:10" s="73" customFormat="1" x14ac:dyDescent="0.35">
      <c r="J311" s="72"/>
    </row>
    <row r="312" spans="10:10" s="73" customFormat="1" x14ac:dyDescent="0.35">
      <c r="J312" s="72"/>
    </row>
    <row r="313" spans="10:10" s="73" customFormat="1" x14ac:dyDescent="0.35">
      <c r="J313" s="72"/>
    </row>
    <row r="314" spans="10:10" s="73" customFormat="1" x14ac:dyDescent="0.35">
      <c r="J314" s="72"/>
    </row>
    <row r="315" spans="10:10" s="73" customFormat="1" x14ac:dyDescent="0.35">
      <c r="J315" s="72"/>
    </row>
    <row r="316" spans="10:10" s="73" customFormat="1" x14ac:dyDescent="0.35">
      <c r="J316" s="72"/>
    </row>
    <row r="317" spans="10:10" s="73" customFormat="1" x14ac:dyDescent="0.35">
      <c r="J317" s="72"/>
    </row>
    <row r="318" spans="10:10" s="73" customFormat="1" x14ac:dyDescent="0.35">
      <c r="J318" s="72"/>
    </row>
    <row r="319" spans="10:10" s="73" customFormat="1" x14ac:dyDescent="0.35">
      <c r="J319" s="72"/>
    </row>
    <row r="320" spans="10:10" s="73" customFormat="1" x14ac:dyDescent="0.35">
      <c r="J320" s="72"/>
    </row>
    <row r="321" spans="10:10" s="73" customFormat="1" x14ac:dyDescent="0.35">
      <c r="J321" s="72"/>
    </row>
    <row r="322" spans="10:10" s="73" customFormat="1" x14ac:dyDescent="0.35">
      <c r="J322" s="72"/>
    </row>
    <row r="323" spans="10:10" s="73" customFormat="1" x14ac:dyDescent="0.35">
      <c r="J323" s="72"/>
    </row>
    <row r="324" spans="10:10" s="73" customFormat="1" x14ac:dyDescent="0.35">
      <c r="J324" s="72"/>
    </row>
    <row r="325" spans="10:10" s="73" customFormat="1" x14ac:dyDescent="0.35">
      <c r="J325" s="72"/>
    </row>
    <row r="326" spans="10:10" s="73" customFormat="1" x14ac:dyDescent="0.35">
      <c r="J326" s="72"/>
    </row>
    <row r="327" spans="10:10" s="73" customFormat="1" x14ac:dyDescent="0.35">
      <c r="J327" s="72"/>
    </row>
    <row r="328" spans="10:10" s="73" customFormat="1" x14ac:dyDescent="0.35">
      <c r="J328" s="72"/>
    </row>
    <row r="329" spans="10:10" s="73" customFormat="1" x14ac:dyDescent="0.35">
      <c r="J329" s="72"/>
    </row>
    <row r="330" spans="10:10" s="73" customFormat="1" x14ac:dyDescent="0.35">
      <c r="J330" s="72"/>
    </row>
    <row r="331" spans="10:10" s="73" customFormat="1" x14ac:dyDescent="0.35">
      <c r="J331" s="72"/>
    </row>
    <row r="332" spans="10:10" s="73" customFormat="1" x14ac:dyDescent="0.35">
      <c r="J332" s="72"/>
    </row>
    <row r="333" spans="10:10" s="73" customFormat="1" x14ac:dyDescent="0.35">
      <c r="J333" s="72"/>
    </row>
    <row r="334" spans="10:10" s="73" customFormat="1" x14ac:dyDescent="0.35">
      <c r="J334" s="72"/>
    </row>
    <row r="335" spans="10:10" s="73" customFormat="1" x14ac:dyDescent="0.35">
      <c r="J335" s="72"/>
    </row>
  </sheetData>
  <sheetProtection algorithmName="SHA-512" hashValue="spkZFg2c15q65xLUa+Mw2Un3/PHCC6+MzFhRdODFV8z8Si8NlD9bt2bvM61nFWbqbjxK1SIE4A6FepmqsTrQnQ==" saltValue="WFVlAksvVLTTlKdeAY6+MQ==" spinCount="100000" sheet="1" objects="1" scenarios="1"/>
  <dataConsolidate/>
  <mergeCells count="20">
    <mergeCell ref="A60:E60"/>
    <mergeCell ref="G60:H60"/>
    <mergeCell ref="A54:E54"/>
    <mergeCell ref="A12:C12"/>
    <mergeCell ref="A31:D31"/>
    <mergeCell ref="A59:E59"/>
    <mergeCell ref="A14:C14"/>
    <mergeCell ref="A15:C15"/>
    <mergeCell ref="A16:C16"/>
    <mergeCell ref="A55:E55"/>
    <mergeCell ref="A56:E56"/>
    <mergeCell ref="A57:E57"/>
    <mergeCell ref="A58:E58"/>
    <mergeCell ref="D22:E22"/>
    <mergeCell ref="E21:F21"/>
    <mergeCell ref="A1:H2"/>
    <mergeCell ref="A8:C8"/>
    <mergeCell ref="A11:C11"/>
    <mergeCell ref="A10:C10"/>
    <mergeCell ref="A13:C13"/>
  </mergeCells>
  <conditionalFormatting sqref="F55:F60">
    <cfRule type="cellIs" dxfId="7" priority="18" operator="equal">
      <formula>"N"</formula>
    </cfRule>
    <cfRule type="cellIs" dxfId="6" priority="19" operator="equal">
      <formula>"Y"</formula>
    </cfRule>
  </conditionalFormatting>
  <conditionalFormatting sqref="B17:C17">
    <cfRule type="cellIs" dxfId="5" priority="15" operator="equal">
      <formula>"Select PCN frist"</formula>
    </cfRule>
  </conditionalFormatting>
  <conditionalFormatting sqref="B29">
    <cfRule type="cellIs" dxfId="4" priority="3" operator="greaterThan">
      <formula>$B$25</formula>
    </cfRule>
    <cfRule type="cellIs" dxfId="3" priority="4" operator="lessThan">
      <formula>$B$25</formula>
    </cfRule>
    <cfRule type="cellIs" dxfId="2" priority="5" operator="equal">
      <formula>$B$25</formula>
    </cfRule>
  </conditionalFormatting>
  <conditionalFormatting sqref="B22">
    <cfRule type="cellIs" dxfId="1" priority="1" operator="lessThan">
      <formula>0</formula>
    </cfRule>
    <cfRule type="cellIs" dxfId="0" priority="2" operator="greaterThanOrEqual">
      <formula>0</formula>
    </cfRule>
  </conditionalFormatting>
  <dataValidations count="2">
    <dataValidation type="list" allowBlank="1" showInputMessage="1" showErrorMessage="1" sqref="F55:F60" xr:uid="{F636C1A5-A4D8-4995-A52E-7F3B719FAA3A}">
      <formula1>$N$13:$N$14</formula1>
    </dataValidation>
    <dataValidation type="list" allowBlank="1" showInputMessage="1" showErrorMessage="1" sqref="D8" xr:uid="{C6FF9352-D815-48EF-A0E6-CBB031959511}">
      <formula1>$O$9:$O$13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947A49A-9851-42A4-A105-6B5D10684B9F}">
          <x14:formula1>
            <xm:f>'List Sizes (to be hidden)'!$B$7:$B$53</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BB0E8-9B58-4FD5-8BCF-DFDD46A12C9E}">
  <sheetPr>
    <tabColor theme="9" tint="-0.249977111117893"/>
  </sheetPr>
  <dimension ref="B1:B19"/>
  <sheetViews>
    <sheetView zoomScale="90" zoomScaleNormal="90" workbookViewId="0">
      <selection activeCell="B17" sqref="B17"/>
    </sheetView>
  </sheetViews>
  <sheetFormatPr defaultColWidth="9.1796875" defaultRowHeight="14.5" x14ac:dyDescent="0.35"/>
  <cols>
    <col min="1" max="1" width="9.1796875" style="74"/>
    <col min="2" max="2" width="151.7265625" style="74" customWidth="1"/>
    <col min="3" max="16384" width="9.1796875" style="74"/>
  </cols>
  <sheetData>
    <row r="1" spans="2:2" x14ac:dyDescent="0.35">
      <c r="B1" s="81"/>
    </row>
    <row r="2" spans="2:2" ht="23" x14ac:dyDescent="0.5">
      <c r="B2" s="82" t="s">
        <v>166</v>
      </c>
    </row>
    <row r="3" spans="2:2" x14ac:dyDescent="0.35">
      <c r="B3" s="81"/>
    </row>
    <row r="4" spans="2:2" x14ac:dyDescent="0.35">
      <c r="B4" s="81"/>
    </row>
    <row r="5" spans="2:2" ht="15.5" x14ac:dyDescent="0.35">
      <c r="B5" s="88" t="s">
        <v>165</v>
      </c>
    </row>
    <row r="6" spans="2:2" x14ac:dyDescent="0.35">
      <c r="B6" s="81"/>
    </row>
    <row r="7" spans="2:2" x14ac:dyDescent="0.35">
      <c r="B7" s="81"/>
    </row>
    <row r="8" spans="2:2" ht="18" x14ac:dyDescent="0.4">
      <c r="B8" s="83" t="s">
        <v>24</v>
      </c>
    </row>
    <row r="9" spans="2:2" x14ac:dyDescent="0.35">
      <c r="B9" s="81"/>
    </row>
    <row r="10" spans="2:2" ht="19.149999999999999" customHeight="1" x14ac:dyDescent="0.35">
      <c r="B10" s="84" t="s">
        <v>26</v>
      </c>
    </row>
    <row r="11" spans="2:2" ht="15.5" x14ac:dyDescent="0.35">
      <c r="B11" s="84"/>
    </row>
    <row r="12" spans="2:2" x14ac:dyDescent="0.35">
      <c r="B12" s="90" t="s">
        <v>171</v>
      </c>
    </row>
    <row r="13" spans="2:2" x14ac:dyDescent="0.35">
      <c r="B13" s="85"/>
    </row>
    <row r="14" spans="2:2" ht="42" x14ac:dyDescent="0.35">
      <c r="B14" s="90" t="s">
        <v>172</v>
      </c>
    </row>
    <row r="15" spans="2:2" x14ac:dyDescent="0.35">
      <c r="B15" s="85"/>
    </row>
    <row r="16" spans="2:2" x14ac:dyDescent="0.35">
      <c r="B16" s="81"/>
    </row>
    <row r="17" spans="2:2" ht="18" x14ac:dyDescent="0.4">
      <c r="B17" s="83" t="s">
        <v>25</v>
      </c>
    </row>
    <row r="18" spans="2:2" x14ac:dyDescent="0.35">
      <c r="B18" s="81"/>
    </row>
    <row r="19" spans="2:2" ht="257.5" customHeight="1" x14ac:dyDescent="0.35">
      <c r="B19" s="89" t="s">
        <v>167</v>
      </c>
    </row>
  </sheetData>
  <sheetProtection algorithmName="SHA-512" hashValue="nkNnjcdp0lgoLAb4ypfVzPGhxu43kcdy/waI6Nirfnxp+1AjEeGvT4gPmvLr5/6Q8E9pYyaBMkxmLUOHmu5Y9Q==" saltValue="YSVXlNYbppC5o5+KXtXJBw==" spinCount="100000" sheet="1" objects="1" scenarios="1"/>
  <hyperlinks>
    <hyperlink ref="B5" r:id="rId1" xr:uid="{F82AB9BA-FC66-4F4A-A84C-611A40BA725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0909-8A37-4E55-9A53-E24D7ECC7814}">
  <dimension ref="A3:E54"/>
  <sheetViews>
    <sheetView topLeftCell="A10" workbookViewId="0">
      <selection activeCell="J30" sqref="J30"/>
    </sheetView>
  </sheetViews>
  <sheetFormatPr defaultRowHeight="14.5" x14ac:dyDescent="0.35"/>
  <cols>
    <col min="1" max="1" width="39.7265625" bestFit="1" customWidth="1"/>
    <col min="2" max="2" width="45.1796875" bestFit="1" customWidth="1"/>
    <col min="3" max="3" width="8.453125" bestFit="1" customWidth="1"/>
    <col min="4" max="4" width="11.26953125" bestFit="1" customWidth="1"/>
    <col min="5" max="5" width="12.26953125" bestFit="1" customWidth="1"/>
  </cols>
  <sheetData>
    <row r="3" spans="1:5" x14ac:dyDescent="0.35">
      <c r="A3" s="5"/>
      <c r="B3" s="5"/>
      <c r="C3" s="6"/>
      <c r="D3" s="5"/>
      <c r="E3" s="7" t="s">
        <v>27</v>
      </c>
    </row>
    <row r="4" spans="1:5" ht="15.5" x14ac:dyDescent="0.35">
      <c r="A4" s="8" t="s">
        <v>28</v>
      </c>
      <c r="B4" s="5"/>
      <c r="C4" s="6"/>
      <c r="D4" s="5"/>
      <c r="E4" s="9">
        <v>7.5780000000000003</v>
      </c>
    </row>
    <row r="5" spans="1:5" ht="23" x14ac:dyDescent="0.35">
      <c r="A5" s="5"/>
      <c r="B5" s="5"/>
      <c r="C5" s="6"/>
      <c r="D5" s="42" t="s">
        <v>162</v>
      </c>
      <c r="E5" s="10" t="s">
        <v>29</v>
      </c>
    </row>
    <row r="6" spans="1:5" ht="34.5" x14ac:dyDescent="0.35">
      <c r="A6" s="11"/>
      <c r="B6" s="11" t="s">
        <v>130</v>
      </c>
      <c r="C6" s="11" t="s">
        <v>30</v>
      </c>
      <c r="D6" s="12" t="s">
        <v>29</v>
      </c>
      <c r="E6" s="11" t="s">
        <v>31</v>
      </c>
    </row>
    <row r="7" spans="1:5" x14ac:dyDescent="0.35">
      <c r="A7" s="13" t="s">
        <v>127</v>
      </c>
      <c r="B7" s="14" t="s">
        <v>32</v>
      </c>
      <c r="C7" s="15" t="s">
        <v>80</v>
      </c>
      <c r="D7" s="16">
        <v>34005.899483125351</v>
      </c>
      <c r="E7" s="17">
        <f>D7*$E$4</f>
        <v>257696.70628312393</v>
      </c>
    </row>
    <row r="8" spans="1:5" x14ac:dyDescent="0.35">
      <c r="A8" s="13" t="s">
        <v>127</v>
      </c>
      <c r="B8" s="14" t="s">
        <v>33</v>
      </c>
      <c r="C8" s="15" t="s">
        <v>81</v>
      </c>
      <c r="D8" s="16">
        <v>36844.389266447281</v>
      </c>
      <c r="E8" s="17">
        <f>D8*$E$4</f>
        <v>279206.78186113748</v>
      </c>
    </row>
    <row r="9" spans="1:5" x14ac:dyDescent="0.35">
      <c r="A9" s="18" t="s">
        <v>127</v>
      </c>
      <c r="B9" s="19" t="s">
        <v>34</v>
      </c>
      <c r="C9" s="20" t="s">
        <v>82</v>
      </c>
      <c r="D9" s="21">
        <v>34938.897073825843</v>
      </c>
      <c r="E9" s="17">
        <f t="shared" ref="E9:E53" si="0">D9*$E$4</f>
        <v>264766.96202545223</v>
      </c>
    </row>
    <row r="10" spans="1:5" x14ac:dyDescent="0.35">
      <c r="A10" s="13" t="s">
        <v>127</v>
      </c>
      <c r="B10" s="14" t="s">
        <v>35</v>
      </c>
      <c r="C10" s="15" t="s">
        <v>83</v>
      </c>
      <c r="D10" s="16">
        <v>32357.311679893559</v>
      </c>
      <c r="E10" s="17">
        <f t="shared" si="0"/>
        <v>245203.70791023341</v>
      </c>
    </row>
    <row r="11" spans="1:5" x14ac:dyDescent="0.35">
      <c r="A11" s="13" t="s">
        <v>127</v>
      </c>
      <c r="B11" s="14" t="s">
        <v>36</v>
      </c>
      <c r="C11" s="15" t="s">
        <v>84</v>
      </c>
      <c r="D11" s="16">
        <v>53137.964384149825</v>
      </c>
      <c r="E11" s="17">
        <f t="shared" si="0"/>
        <v>402679.4941030874</v>
      </c>
    </row>
    <row r="12" spans="1:5" x14ac:dyDescent="0.35">
      <c r="A12" s="18" t="s">
        <v>127</v>
      </c>
      <c r="B12" s="19" t="s">
        <v>37</v>
      </c>
      <c r="C12" s="20" t="s">
        <v>85</v>
      </c>
      <c r="D12" s="21">
        <v>47110.249202580017</v>
      </c>
      <c r="E12" s="17">
        <f t="shared" si="0"/>
        <v>357001.46845715138</v>
      </c>
    </row>
    <row r="13" spans="1:5" x14ac:dyDescent="0.35">
      <c r="A13" s="18" t="s">
        <v>14</v>
      </c>
      <c r="B13" s="19" t="s">
        <v>38</v>
      </c>
      <c r="C13" s="20" t="s">
        <v>86</v>
      </c>
      <c r="D13" s="21">
        <v>38192.934392647832</v>
      </c>
      <c r="E13" s="17">
        <f t="shared" si="0"/>
        <v>289426.05682748527</v>
      </c>
    </row>
    <row r="14" spans="1:5" x14ac:dyDescent="0.35">
      <c r="A14" s="13" t="s">
        <v>14</v>
      </c>
      <c r="B14" s="14" t="s">
        <v>39</v>
      </c>
      <c r="C14" s="15" t="s">
        <v>87</v>
      </c>
      <c r="D14" s="16">
        <v>45741.66001952158</v>
      </c>
      <c r="E14" s="17">
        <f t="shared" si="0"/>
        <v>346630.29962793452</v>
      </c>
    </row>
    <row r="15" spans="1:5" x14ac:dyDescent="0.35">
      <c r="A15" s="13" t="s">
        <v>14</v>
      </c>
      <c r="B15" s="14" t="s">
        <v>40</v>
      </c>
      <c r="C15" s="15" t="s">
        <v>88</v>
      </c>
      <c r="D15" s="16">
        <v>86821.248352749593</v>
      </c>
      <c r="E15" s="17">
        <f t="shared" si="0"/>
        <v>657931.42001713649</v>
      </c>
    </row>
    <row r="16" spans="1:5" x14ac:dyDescent="0.35">
      <c r="A16" s="13" t="s">
        <v>14</v>
      </c>
      <c r="B16" s="14" t="s">
        <v>41</v>
      </c>
      <c r="C16" s="15" t="s">
        <v>89</v>
      </c>
      <c r="D16" s="16">
        <v>108703.9020916884</v>
      </c>
      <c r="E16" s="17">
        <f t="shared" si="0"/>
        <v>823758.17005081475</v>
      </c>
    </row>
    <row r="17" spans="1:5" x14ac:dyDescent="0.35">
      <c r="A17" s="13" t="s">
        <v>16</v>
      </c>
      <c r="B17" s="14" t="s">
        <v>42</v>
      </c>
      <c r="C17" s="15" t="s">
        <v>90</v>
      </c>
      <c r="D17" s="16">
        <v>46151.877408823901</v>
      </c>
      <c r="E17" s="17">
        <f t="shared" si="0"/>
        <v>349738.92700406752</v>
      </c>
    </row>
    <row r="18" spans="1:5" x14ac:dyDescent="0.35">
      <c r="A18" s="13" t="s">
        <v>16</v>
      </c>
      <c r="B18" s="14" t="s">
        <v>43</v>
      </c>
      <c r="C18" s="15" t="s">
        <v>91</v>
      </c>
      <c r="D18" s="16">
        <v>42169.331661611883</v>
      </c>
      <c r="E18" s="17">
        <f t="shared" si="0"/>
        <v>319559.19533169485</v>
      </c>
    </row>
    <row r="19" spans="1:5" x14ac:dyDescent="0.35">
      <c r="A19" s="13" t="s">
        <v>16</v>
      </c>
      <c r="B19" s="14" t="s">
        <v>44</v>
      </c>
      <c r="C19" s="15" t="s">
        <v>92</v>
      </c>
      <c r="D19" s="16">
        <v>67608.448740670865</v>
      </c>
      <c r="E19" s="17">
        <f t="shared" si="0"/>
        <v>512336.82455680385</v>
      </c>
    </row>
    <row r="20" spans="1:5" x14ac:dyDescent="0.35">
      <c r="A20" s="13" t="s">
        <v>16</v>
      </c>
      <c r="B20" s="14" t="s">
        <v>45</v>
      </c>
      <c r="C20" s="15" t="s">
        <v>93</v>
      </c>
      <c r="D20" s="16">
        <v>30279.716031932636</v>
      </c>
      <c r="E20" s="17">
        <f t="shared" si="0"/>
        <v>229459.68808998552</v>
      </c>
    </row>
    <row r="21" spans="1:5" x14ac:dyDescent="0.35">
      <c r="A21" s="13" t="s">
        <v>16</v>
      </c>
      <c r="B21" s="14" t="s">
        <v>46</v>
      </c>
      <c r="C21" s="15" t="s">
        <v>94</v>
      </c>
      <c r="D21" s="16">
        <v>52590.899301225349</v>
      </c>
      <c r="E21" s="17">
        <f t="shared" si="0"/>
        <v>398533.83490468573</v>
      </c>
    </row>
    <row r="22" spans="1:5" x14ac:dyDescent="0.35">
      <c r="A22" s="13" t="s">
        <v>16</v>
      </c>
      <c r="B22" s="14" t="s">
        <v>47</v>
      </c>
      <c r="C22" s="15" t="s">
        <v>95</v>
      </c>
      <c r="D22" s="16">
        <v>73579.644028373979</v>
      </c>
      <c r="E22" s="17">
        <f t="shared" si="0"/>
        <v>557586.54244701809</v>
      </c>
    </row>
    <row r="23" spans="1:5" x14ac:dyDescent="0.35">
      <c r="A23" s="13" t="s">
        <v>128</v>
      </c>
      <c r="B23" s="14" t="s">
        <v>48</v>
      </c>
      <c r="C23" s="15" t="s">
        <v>96</v>
      </c>
      <c r="D23" s="16">
        <v>52570.933649876642</v>
      </c>
      <c r="E23" s="17">
        <f t="shared" si="0"/>
        <v>398382.53519876522</v>
      </c>
    </row>
    <row r="24" spans="1:5" x14ac:dyDescent="0.35">
      <c r="A24" s="13" t="s">
        <v>128</v>
      </c>
      <c r="B24" s="14" t="s">
        <v>49</v>
      </c>
      <c r="C24" s="15" t="s">
        <v>97</v>
      </c>
      <c r="D24" s="16">
        <v>48974.330902436654</v>
      </c>
      <c r="E24" s="17">
        <f t="shared" si="0"/>
        <v>371127.47957866499</v>
      </c>
    </row>
    <row r="25" spans="1:5" x14ac:dyDescent="0.35">
      <c r="A25" s="13" t="s">
        <v>128</v>
      </c>
      <c r="B25" s="14" t="s">
        <v>50</v>
      </c>
      <c r="C25" s="15" t="s">
        <v>98</v>
      </c>
      <c r="D25" s="16">
        <v>53114.019369974281</v>
      </c>
      <c r="E25" s="17">
        <f t="shared" si="0"/>
        <v>402498.03878566512</v>
      </c>
    </row>
    <row r="26" spans="1:5" x14ac:dyDescent="0.35">
      <c r="A26" s="13" t="s">
        <v>128</v>
      </c>
      <c r="B26" s="14" t="s">
        <v>51</v>
      </c>
      <c r="C26" s="15" t="s">
        <v>99</v>
      </c>
      <c r="D26" s="16">
        <v>34725.832016334607</v>
      </c>
      <c r="E26" s="17">
        <f t="shared" si="0"/>
        <v>263152.35501978366</v>
      </c>
    </row>
    <row r="27" spans="1:5" x14ac:dyDescent="0.35">
      <c r="A27" s="13" t="s">
        <v>128</v>
      </c>
      <c r="B27" s="14" t="s">
        <v>52</v>
      </c>
      <c r="C27" s="15" t="s">
        <v>100</v>
      </c>
      <c r="D27" s="16">
        <v>34396.468701887672</v>
      </c>
      <c r="E27" s="17">
        <f t="shared" si="0"/>
        <v>260656.43982290479</v>
      </c>
    </row>
    <row r="28" spans="1:5" x14ac:dyDescent="0.35">
      <c r="A28" s="18" t="s">
        <v>128</v>
      </c>
      <c r="B28" s="19" t="s">
        <v>53</v>
      </c>
      <c r="C28" s="20" t="s">
        <v>101</v>
      </c>
      <c r="D28" s="21">
        <v>39031.835732708103</v>
      </c>
      <c r="E28" s="17">
        <f t="shared" si="0"/>
        <v>295783.25118246203</v>
      </c>
    </row>
    <row r="29" spans="1:5" x14ac:dyDescent="0.35">
      <c r="A29" s="13" t="s">
        <v>128</v>
      </c>
      <c r="B29" s="14" t="s">
        <v>54</v>
      </c>
      <c r="C29" s="15" t="s">
        <v>102</v>
      </c>
      <c r="D29" s="16">
        <v>41973.220313383987</v>
      </c>
      <c r="E29" s="17">
        <f t="shared" si="0"/>
        <v>318073.06353482389</v>
      </c>
    </row>
    <row r="30" spans="1:5" x14ac:dyDescent="0.35">
      <c r="A30" s="13" t="s">
        <v>17</v>
      </c>
      <c r="B30" s="14" t="s">
        <v>55</v>
      </c>
      <c r="C30" s="15" t="s">
        <v>103</v>
      </c>
      <c r="D30" s="16">
        <v>36556.826830870239</v>
      </c>
      <c r="E30" s="17">
        <f t="shared" si="0"/>
        <v>277027.63372433471</v>
      </c>
    </row>
    <row r="31" spans="1:5" x14ac:dyDescent="0.35">
      <c r="A31" s="13" t="s">
        <v>17</v>
      </c>
      <c r="B31" s="14" t="s">
        <v>56</v>
      </c>
      <c r="C31" s="15" t="s">
        <v>104</v>
      </c>
      <c r="D31" s="16">
        <v>39419.898497675436</v>
      </c>
      <c r="E31" s="17">
        <f t="shared" si="0"/>
        <v>298723.99081538449</v>
      </c>
    </row>
    <row r="32" spans="1:5" x14ac:dyDescent="0.35">
      <c r="A32" s="13" t="s">
        <v>17</v>
      </c>
      <c r="B32" s="14" t="s">
        <v>57</v>
      </c>
      <c r="C32" s="15" t="s">
        <v>105</v>
      </c>
      <c r="D32" s="16">
        <v>55795.352426918267</v>
      </c>
      <c r="E32" s="17">
        <f t="shared" si="0"/>
        <v>422817.18069118663</v>
      </c>
    </row>
    <row r="33" spans="1:5" x14ac:dyDescent="0.35">
      <c r="A33" s="13" t="s">
        <v>17</v>
      </c>
      <c r="B33" s="14" t="s">
        <v>58</v>
      </c>
      <c r="C33" s="15" t="s">
        <v>106</v>
      </c>
      <c r="D33" s="16">
        <v>59196.869902538754</v>
      </c>
      <c r="E33" s="17">
        <f t="shared" si="0"/>
        <v>448593.88012143871</v>
      </c>
    </row>
    <row r="34" spans="1:5" x14ac:dyDescent="0.35">
      <c r="A34" s="13" t="s">
        <v>17</v>
      </c>
      <c r="B34" s="14" t="s">
        <v>59</v>
      </c>
      <c r="C34" s="15" t="s">
        <v>107</v>
      </c>
      <c r="D34" s="16">
        <v>53021.584821373894</v>
      </c>
      <c r="E34" s="17">
        <f t="shared" si="0"/>
        <v>401797.56977637135</v>
      </c>
    </row>
    <row r="35" spans="1:5" x14ac:dyDescent="0.35">
      <c r="A35" s="13" t="s">
        <v>17</v>
      </c>
      <c r="B35" s="14" t="s">
        <v>60</v>
      </c>
      <c r="C35" s="15" t="s">
        <v>108</v>
      </c>
      <c r="D35" s="16">
        <v>49764.202351966582</v>
      </c>
      <c r="E35" s="17">
        <f t="shared" si="0"/>
        <v>377113.12542320276</v>
      </c>
    </row>
    <row r="36" spans="1:5" x14ac:dyDescent="0.35">
      <c r="A36" s="13" t="s">
        <v>17</v>
      </c>
      <c r="B36" s="14" t="s">
        <v>61</v>
      </c>
      <c r="C36" s="15" t="s">
        <v>109</v>
      </c>
      <c r="D36" s="16">
        <v>79568.174861956577</v>
      </c>
      <c r="E36" s="17">
        <f t="shared" si="0"/>
        <v>602967.62910390692</v>
      </c>
    </row>
    <row r="37" spans="1:5" x14ac:dyDescent="0.35">
      <c r="A37" s="13" t="s">
        <v>15</v>
      </c>
      <c r="B37" s="14" t="s">
        <v>62</v>
      </c>
      <c r="C37" s="15" t="s">
        <v>110</v>
      </c>
      <c r="D37" s="16">
        <v>66725.974043471084</v>
      </c>
      <c r="E37" s="17">
        <f t="shared" si="0"/>
        <v>505649.43130142387</v>
      </c>
    </row>
    <row r="38" spans="1:5" x14ac:dyDescent="0.35">
      <c r="A38" s="13" t="s">
        <v>15</v>
      </c>
      <c r="B38" s="14" t="s">
        <v>63</v>
      </c>
      <c r="C38" s="15" t="s">
        <v>111</v>
      </c>
      <c r="D38" s="16">
        <v>48148.597658608604</v>
      </c>
      <c r="E38" s="17">
        <f t="shared" si="0"/>
        <v>364870.07305693603</v>
      </c>
    </row>
    <row r="39" spans="1:5" x14ac:dyDescent="0.35">
      <c r="A39" s="13" t="s">
        <v>15</v>
      </c>
      <c r="B39" s="14" t="s">
        <v>64</v>
      </c>
      <c r="C39" s="15" t="s">
        <v>112</v>
      </c>
      <c r="D39" s="16">
        <v>60597.25742367655</v>
      </c>
      <c r="E39" s="17">
        <f t="shared" si="0"/>
        <v>459206.0167566209</v>
      </c>
    </row>
    <row r="40" spans="1:5" x14ac:dyDescent="0.35">
      <c r="A40" s="13" t="s">
        <v>15</v>
      </c>
      <c r="B40" s="14" t="s">
        <v>65</v>
      </c>
      <c r="C40" s="15" t="s">
        <v>113</v>
      </c>
      <c r="D40" s="16">
        <v>31281.666029917324</v>
      </c>
      <c r="E40" s="17">
        <f t="shared" si="0"/>
        <v>237052.46517471349</v>
      </c>
    </row>
    <row r="41" spans="1:5" x14ac:dyDescent="0.35">
      <c r="A41" s="13" t="s">
        <v>15</v>
      </c>
      <c r="B41" s="14" t="s">
        <v>66</v>
      </c>
      <c r="C41" s="15" t="s">
        <v>114</v>
      </c>
      <c r="D41" s="16">
        <v>41023.455087099363</v>
      </c>
      <c r="E41" s="17">
        <f t="shared" si="0"/>
        <v>310875.74265003897</v>
      </c>
    </row>
    <row r="42" spans="1:5" x14ac:dyDescent="0.35">
      <c r="A42" s="13" t="s">
        <v>15</v>
      </c>
      <c r="B42" s="14" t="s">
        <v>67</v>
      </c>
      <c r="C42" s="15" t="s">
        <v>115</v>
      </c>
      <c r="D42" s="16">
        <v>34057.35147833122</v>
      </c>
      <c r="E42" s="17">
        <f t="shared" si="0"/>
        <v>258086.60950279399</v>
      </c>
    </row>
    <row r="43" spans="1:5" x14ac:dyDescent="0.35">
      <c r="A43" s="13" t="s">
        <v>15</v>
      </c>
      <c r="B43" s="14" t="s">
        <v>68</v>
      </c>
      <c r="C43" s="15" t="s">
        <v>116</v>
      </c>
      <c r="D43" s="16">
        <v>39206.310092687781</v>
      </c>
      <c r="E43" s="17">
        <f t="shared" si="0"/>
        <v>297105.41788238799</v>
      </c>
    </row>
    <row r="44" spans="1:5" x14ac:dyDescent="0.35">
      <c r="A44" s="13" t="s">
        <v>15</v>
      </c>
      <c r="B44" s="14" t="s">
        <v>69</v>
      </c>
      <c r="C44" s="15" t="s">
        <v>117</v>
      </c>
      <c r="D44" s="16">
        <v>50845.237176781324</v>
      </c>
      <c r="E44" s="17">
        <f t="shared" si="0"/>
        <v>385305.20732564887</v>
      </c>
    </row>
    <row r="45" spans="1:5" x14ac:dyDescent="0.35">
      <c r="A45" s="13" t="s">
        <v>15</v>
      </c>
      <c r="B45" s="14" t="s">
        <v>70</v>
      </c>
      <c r="C45" s="15" t="s">
        <v>118</v>
      </c>
      <c r="D45" s="16">
        <v>66706.981923353538</v>
      </c>
      <c r="E45" s="17">
        <f t="shared" si="0"/>
        <v>505505.50901517313</v>
      </c>
    </row>
    <row r="46" spans="1:5" x14ac:dyDescent="0.35">
      <c r="A46" s="13" t="s">
        <v>129</v>
      </c>
      <c r="B46" s="14" t="s">
        <v>71</v>
      </c>
      <c r="C46" s="15" t="s">
        <v>119</v>
      </c>
      <c r="D46" s="16">
        <v>37056.592057644069</v>
      </c>
      <c r="E46" s="17">
        <f t="shared" si="0"/>
        <v>280814.85461282678</v>
      </c>
    </row>
    <row r="47" spans="1:5" x14ac:dyDescent="0.35">
      <c r="A47" s="13" t="s">
        <v>129</v>
      </c>
      <c r="B47" s="14" t="s">
        <v>72</v>
      </c>
      <c r="C47" s="15" t="s">
        <v>120</v>
      </c>
      <c r="D47" s="16">
        <v>40020.821248329645</v>
      </c>
      <c r="E47" s="17">
        <f t="shared" si="0"/>
        <v>303277.78341984208</v>
      </c>
    </row>
    <row r="48" spans="1:5" x14ac:dyDescent="0.35">
      <c r="A48" s="13" t="s">
        <v>129</v>
      </c>
      <c r="B48" s="14" t="s">
        <v>73</v>
      </c>
      <c r="C48" s="15" t="s">
        <v>121</v>
      </c>
      <c r="D48" s="16">
        <v>46178.786985488703</v>
      </c>
      <c r="E48" s="17">
        <f t="shared" si="0"/>
        <v>349942.84777603339</v>
      </c>
    </row>
    <row r="49" spans="1:5" x14ac:dyDescent="0.35">
      <c r="A49" s="13" t="s">
        <v>129</v>
      </c>
      <c r="B49" s="14" t="s">
        <v>74</v>
      </c>
      <c r="C49" s="15" t="s">
        <v>122</v>
      </c>
      <c r="D49" s="16">
        <v>56842.229630748152</v>
      </c>
      <c r="E49" s="17">
        <f t="shared" si="0"/>
        <v>430750.41614180949</v>
      </c>
    </row>
    <row r="50" spans="1:5" x14ac:dyDescent="0.35">
      <c r="A50" s="13" t="s">
        <v>129</v>
      </c>
      <c r="B50" s="14" t="s">
        <v>75</v>
      </c>
      <c r="C50" s="15" t="s">
        <v>123</v>
      </c>
      <c r="D50" s="16">
        <v>57413.025943962319</v>
      </c>
      <c r="E50" s="17">
        <f t="shared" si="0"/>
        <v>435075.91060334648</v>
      </c>
    </row>
    <row r="51" spans="1:5" x14ac:dyDescent="0.35">
      <c r="A51" s="13" t="s">
        <v>129</v>
      </c>
      <c r="B51" s="14" t="s">
        <v>76</v>
      </c>
      <c r="C51" s="15" t="s">
        <v>124</v>
      </c>
      <c r="D51" s="16">
        <v>36955.66199943464</v>
      </c>
      <c r="E51" s="17">
        <f t="shared" si="0"/>
        <v>280050.00663171569</v>
      </c>
    </row>
    <row r="52" spans="1:5" x14ac:dyDescent="0.35">
      <c r="A52" s="13" t="s">
        <v>129</v>
      </c>
      <c r="B52" s="14" t="s">
        <v>77</v>
      </c>
      <c r="C52" s="15" t="s">
        <v>125</v>
      </c>
      <c r="D52" s="16">
        <v>41356.776021176061</v>
      </c>
      <c r="E52" s="17">
        <f t="shared" si="0"/>
        <v>313401.64868847223</v>
      </c>
    </row>
    <row r="53" spans="1:5" x14ac:dyDescent="0.35">
      <c r="A53" s="13" t="s">
        <v>129</v>
      </c>
      <c r="B53" s="14" t="s">
        <v>78</v>
      </c>
      <c r="C53" s="15" t="s">
        <v>126</v>
      </c>
      <c r="D53" s="16">
        <v>35400.665347520597</v>
      </c>
      <c r="E53" s="17">
        <f t="shared" si="0"/>
        <v>268266.24200351111</v>
      </c>
    </row>
    <row r="54" spans="1:5" x14ac:dyDescent="0.35">
      <c r="A54" s="22"/>
      <c r="B54" s="23"/>
      <c r="C54" s="24" t="s">
        <v>79</v>
      </c>
      <c r="D54" s="25">
        <f>SUM(D7:D53)</f>
        <v>2298161.3136474011</v>
      </c>
      <c r="E54" s="25">
        <f>SUM(E7:E53)</f>
        <v>17415466.434820004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 and Information </vt:lpstr>
      <vt:lpstr>Enhanced Access Claim Form</vt:lpstr>
      <vt:lpstr>Specification and Add info</vt:lpstr>
      <vt:lpstr>List Sizes (to be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2023-07-27T16:42:08Z</dcterms:modified>
</cp:coreProperties>
</file>